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hidePivotFieldList="1" defaultThemeVersion="124226"/>
  <mc:AlternateContent xmlns:mc="http://schemas.openxmlformats.org/markup-compatibility/2006">
    <mc:Choice Requires="x15">
      <x15ac:absPath xmlns:x15ac="http://schemas.microsoft.com/office/spreadsheetml/2010/11/ac" url="V:\StUse\03 - Communications\03 - E-News\June 17 attachments\"/>
    </mc:Choice>
  </mc:AlternateContent>
  <xr:revisionPtr revIDLastSave="0" documentId="8_{313CC8F8-BEE8-4753-A9B3-FDBD621315C0}" xr6:coauthVersionLast="43" xr6:coauthVersionMax="43" xr10:uidLastSave="{00000000-0000-0000-0000-000000000000}"/>
  <bookViews>
    <workbookView xWindow="28680" yWindow="-120" windowWidth="29040" windowHeight="18240" xr2:uid="{00000000-000D-0000-FFFF-FFFF00000000}"/>
  </bookViews>
  <sheets>
    <sheet name="Estimator" sheetId="3" r:id="rId1"/>
    <sheet name="Costs" sheetId="5" state="hidden" r:id="rId2"/>
    <sheet name="Tables" sheetId="4" state="hidden" r:id="rId3"/>
  </sheets>
  <definedNames>
    <definedName name="Area">#REF!</definedName>
    <definedName name="ArterialYN">#REF!</definedName>
    <definedName name="Duration">#REF!</definedName>
    <definedName name="ExternalData_1" localSheetId="1" hidden="1">Costs!$B$2:$D$3</definedName>
    <definedName name="_xlnm.Print_Area" localSheetId="0">Estimator!$A$1:$Q$22</definedName>
    <definedName name="RSD">#REF!</definedName>
  </definedNames>
  <calcPr calcId="191029"/>
  <pivotCaches>
    <pivotCache cacheId="0" r:id="rId4"/>
  </pivotCaches>
  <extLst>
    <ext xmlns:x15="http://schemas.microsoft.com/office/spreadsheetml/2010/11/main" uri="{FCE2AD5D-F65C-4FA6-A056-5C36A1767C68}">
      <x15:dataModel>
        <x15:modelTables>
          <x15:modelTable id="Mobility_Impact_Rate_97c7e2f8-576d-43c7-8e15-a0e79a33d0c5" name="Mobility_Impact_Rate" connection="Query - Mobility_Impact_Rate"/>
          <x15:modelTable id="Arterial_Mult_b87e9baa-5583-4eb7-9852-11c1f1a7bea8" name="Arterial_Mult" connection="Query - Arterial_Mult"/>
          <x15:modelTable id="Street_Rate_0c7a0858-ea44-4a8f-82de-a3871211c6bb" name="Street_Rate" connection="Query - Street_Rate"/>
          <x15:modelTable id="Urban_Rate_6dc30a5c-e212-41c8-9235-7b2186640883" name="Urban_Rate" connection="Query - Urban_Rate"/>
          <x15:modelTable id="Input_Grid_f1fe6d8d-1f13-40fa-8250-c41aa3059388" name="Input_Grid" connection="Query - Input_Grid"/>
          <x15:modelTable id="Estimated_Costs_36217f73-8e0a-40e1-bb96-cce7d0917742" name="Estimated_Costs" connection="Query - Estimated_Costs"/>
        </x15:modelTables>
      </x15:dataModel>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 i="5" l="1"/>
  <c r="E17" i="3" l="1"/>
  <c r="E16" i="3"/>
  <c r="E15" i="3"/>
  <c r="E14" i="3"/>
  <c r="E13" i="3"/>
  <c r="D17" i="3"/>
  <c r="L17" i="3"/>
  <c r="M17" i="3" l="1"/>
  <c r="N17" i="3" s="1"/>
  <c r="D13" i="3"/>
  <c r="D14" i="3"/>
  <c r="D15" i="3"/>
  <c r="D16" i="3"/>
  <c r="J5" i="3"/>
  <c r="F37" i="3"/>
  <c r="F32" i="3"/>
  <c r="F27" i="3"/>
  <c r="L16" i="3" l="1"/>
  <c r="L15" i="3"/>
  <c r="L13" i="3"/>
  <c r="L14" i="3"/>
  <c r="M16" i="3" l="1"/>
  <c r="N16" i="3" s="1"/>
  <c r="M13" i="3"/>
  <c r="N13" i="3" s="1"/>
  <c r="M14" i="3"/>
  <c r="N14" i="3" s="1"/>
  <c r="M15" i="3"/>
  <c r="N15" i="3" s="1"/>
  <c r="N18" i="3"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252B319-7334-47E5-8BC1-1E1291E89E35}" keepAlive="1" name="ModelConnection_ExternalData_1" description="Data Model" type="5" refreshedVersion="6" minRefreshableVersion="5" saveData="1">
    <dbPr connection="Data Model Connection" command="Estimated_Costs" commandType="3"/>
    <extLst>
      <ext xmlns:x15="http://schemas.microsoft.com/office/spreadsheetml/2010/11/main" uri="{DE250136-89BD-433C-8126-D09CA5730AF9}">
        <x15:connection id="" model="1"/>
      </ext>
    </extLst>
  </connection>
  <connection id="2" xr16:uid="{AFE430CE-FE55-4FAA-A1AB-D9287099B551}" name="Query - Arterial_Mult" description="Connection to the 'Arterial_Mult' query in the workbook." type="100" refreshedVersion="6" minRefreshableVersion="5">
    <extLst>
      <ext xmlns:x15="http://schemas.microsoft.com/office/spreadsheetml/2010/11/main" uri="{DE250136-89BD-433C-8126-D09CA5730AF9}">
        <x15:connection id="f8f501d8-1bff-46ff-9310-821f9d480229"/>
      </ext>
    </extLst>
  </connection>
  <connection id="3" xr16:uid="{17843E5F-9558-4BE1-A210-936160AEEA99}" name="Query - Estimated_Costs" description="Connection to the 'Estimated_Costs' query in the workbook." type="100" refreshedVersion="6" minRefreshableVersion="5" saveData="1">
    <extLst>
      <ext xmlns:x15="http://schemas.microsoft.com/office/spreadsheetml/2010/11/main" uri="{DE250136-89BD-433C-8126-D09CA5730AF9}">
        <x15:connection id="7a9ad333-fe34-4ca0-b7d1-9700315b8485"/>
      </ext>
    </extLst>
  </connection>
  <connection id="4" xr16:uid="{BD756801-CB5D-413E-B867-1450371E1B58}" name="Query - Input_Grid" description="Connection to the 'Input_Grid' query in the workbook." type="100" refreshedVersion="6" minRefreshableVersion="5">
    <extLst>
      <ext xmlns:x15="http://schemas.microsoft.com/office/spreadsheetml/2010/11/main" uri="{DE250136-89BD-433C-8126-D09CA5730AF9}">
        <x15:connection id="1586baa6-e4a9-41e9-a0eb-f0718ebdf8fb"/>
      </ext>
    </extLst>
  </connection>
  <connection id="5" xr16:uid="{42021A4F-FE02-4017-AF46-4023A44BD395}" name="Query - Mobility_Impact_Rate" description="Connection to the 'Mobility_Impact_Rate' query in the workbook." type="100" refreshedVersion="6" minRefreshableVersion="5">
    <extLst>
      <ext xmlns:x15="http://schemas.microsoft.com/office/spreadsheetml/2010/11/main" uri="{DE250136-89BD-433C-8126-D09CA5730AF9}">
        <x15:connection id="f2f3c766-5fc2-49d2-9158-00324e2c1d7d"/>
      </ext>
    </extLst>
  </connection>
  <connection id="6" xr16:uid="{5A1113FB-FE4C-4F2E-BD20-B451ED236492}" name="Query - Street_Rate" description="Connection to the 'Street_Rate' query in the workbook." type="100" refreshedVersion="6" minRefreshableVersion="5">
    <extLst>
      <ext xmlns:x15="http://schemas.microsoft.com/office/spreadsheetml/2010/11/main" uri="{DE250136-89BD-433C-8126-D09CA5730AF9}">
        <x15:connection id="340d9c0c-0fe4-479f-968c-e8d78df327a2"/>
      </ext>
    </extLst>
  </connection>
  <connection id="7" xr16:uid="{3008E5F4-687B-46E6-B7C6-E7B0CF158339}" name="Query - Urban_Rate" description="Connection to the 'Urban_Rate' query in the workbook." type="100" refreshedVersion="6" minRefreshableVersion="5">
    <extLst>
      <ext xmlns:x15="http://schemas.microsoft.com/office/spreadsheetml/2010/11/main" uri="{DE250136-89BD-433C-8126-D09CA5730AF9}">
        <x15:connection id="64a140eb-47ce-4c96-9c53-16dcf78f2794"/>
      </ext>
    </extLst>
  </connection>
  <connection id="8" xr16:uid="{26FD4A38-83D2-4DA3-9203-2220C84BED6B}" odcFile="C:\Users\RockhoD\Desktop\ThisWorkbookDataModel.odc" keepAlive="1" name="ThisWorkbookDataModel" description="Data Model" type="5" refreshedVersion="6" minRefreshableVersion="5" background="1" saveData="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<sst xmlns="http://schemas.openxmlformats.org/spreadsheetml/2006/main" count="245" uniqueCount="69">
  <si>
    <t>Start Date</t>
  </si>
  <si>
    <t>End Date</t>
  </si>
  <si>
    <t>Duration</t>
  </si>
  <si>
    <t>Length</t>
  </si>
  <si>
    <t>Width</t>
  </si>
  <si>
    <t>Area</t>
  </si>
  <si>
    <t>sf</t>
  </si>
  <si>
    <t>f</t>
  </si>
  <si>
    <t>Duration Calculator</t>
  </si>
  <si>
    <t>Area Calculator</t>
  </si>
  <si>
    <t>Use of the calculators is optional</t>
  </si>
  <si>
    <t>End Date Calculator</t>
  </si>
  <si>
    <t>Urban Village</t>
  </si>
  <si>
    <t>Urban Center</t>
  </si>
  <si>
    <t>Closure Type</t>
  </si>
  <si>
    <t>Days</t>
  </si>
  <si>
    <t>Arterial Street</t>
  </si>
  <si>
    <t>Non-Arterial Street</t>
  </si>
  <si>
    <t>Neither</t>
  </si>
  <si>
    <t>Other</t>
  </si>
  <si>
    <t>Arterial Class</t>
  </si>
  <si>
    <t>Arterial Rate</t>
  </si>
  <si>
    <t>Alley</t>
  </si>
  <si>
    <t>Open to Public</t>
  </si>
  <si>
    <t>Closed to Public</t>
  </si>
  <si>
    <t>Intermittently Closed to Public</t>
  </si>
  <si>
    <t>Partially Closed &amp; Accessible</t>
  </si>
  <si>
    <t>Reroute of Public</t>
  </si>
  <si>
    <t>Bike Lane</t>
  </si>
  <si>
    <t>Parking Lane</t>
  </si>
  <si>
    <t>Sidewalk</t>
  </si>
  <si>
    <t>Transit Lane</t>
  </si>
  <si>
    <t>Travel Lane(s)</t>
  </si>
  <si>
    <t>Unimproved ROW</t>
  </si>
  <si>
    <t>Parking + Travel Lane(s)</t>
  </si>
  <si>
    <t>Other + Parking + Travel Lane(s)</t>
  </si>
  <si>
    <t>Sidewalk + Bike Lane</t>
  </si>
  <si>
    <t>Sidewalk + Bike Lane + Transit Lane</t>
  </si>
  <si>
    <t>Bike Lane + Transit Lane</t>
  </si>
  <si>
    <t>Mobility Type</t>
  </si>
  <si>
    <t>Impact Type</t>
  </si>
  <si>
    <t>Arterial_Multiplier</t>
  </si>
  <si>
    <t>Rate Start Days</t>
  </si>
  <si>
    <t>Distinct Mobility Types</t>
  </si>
  <si>
    <t>Distinct Closure Types</t>
  </si>
  <si>
    <t>Pivots for distinct data validation drop downs</t>
  </si>
  <si>
    <t>Duration Day(s)</t>
  </si>
  <si>
    <t>Square Feet</t>
  </si>
  <si>
    <t>Square Feet (Rounded)</t>
  </si>
  <si>
    <t>Urban Rate</t>
  </si>
  <si>
    <t>Mobility Impact Rate</t>
  </si>
  <si>
    <t>Urban Type</t>
  </si>
  <si>
    <t>Arterial Type</t>
  </si>
  <si>
    <t>Row</t>
  </si>
  <si>
    <t>Estimated Cost</t>
  </si>
  <si>
    <t>Values Key</t>
  </si>
  <si>
    <t>Key Value</t>
  </si>
  <si>
    <t>← Choose the Urban Classification. It’s used for every row below</t>
  </si>
  <si>
    <t>Insert or delete as many rows as needed</t>
  </si>
  <si>
    <t>Arterial Category</t>
  </si>
  <si>
    <t>Press CTRL-ATL-F5 to refresh after rows are populated</t>
  </si>
  <si>
    <t>Areas are rounded to nearest 100 sf</t>
  </si>
  <si>
    <t>The permit fees determined by this tool are only estimates. Actual fees may vary from estimated values. Total permit costs are the Use Fee plus other services and fees including: Issuance Fee, Review Costs, Inspection Costs, and Occupation Fees.</t>
  </si>
  <si>
    <t>Total Estimated Use Fees</t>
  </si>
  <si>
    <t>Enter values in the blue columns in the table below</t>
  </si>
  <si>
    <t xml:space="preserve">         Street Use Estimator For Use Fees</t>
  </si>
  <si>
    <t>Designed for Street Use permit applicants to estimate use fees based on our new fee model that took effect June 10, 2019. The Use Fee Estimator supports utility and construction use permits.</t>
  </si>
  <si>
    <t>You can look up information about Urban Centers, Urban Villages, and street types on</t>
  </si>
  <si>
    <t>1-Urban Center-Non-Arterial Street-Transit Lane-Partially Closed &amp; Accessible-67-30-10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</si>
</sst>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_);_(* \(#,##0\);_(* &quot;-&quot;??_);_(@_)"/>
    <numFmt numFmtId="165" formatCode="&quot;$&quot;#,##0.00"/>
    <numFmt numFmtId="166" formatCode="ddd\,m/d/yyyy"/>
  </numFmts>
  <fonts count="23" x14ac:knownFonts="1">
    <font>
      <sz val="11"/>
      <color theme="1"/>
      <name val="Calibri"/>
      <family val="2"/>
      <scheme val="minor"/>
    </font>
    <font>
      <sz val="11"/>
      <color theme="1"/>
      <name val="Calibri"/>
      <family val="2"/>
      <scheme val="minor"/>
    </font>
    <font>
      <i/>
      <sz val="11"/>
      <color rgb="FF7F7F7F"/>
      <name val="Calibri"/>
      <family val="2"/>
      <scheme val="minor"/>
    </font>
    <font>
      <sz val="11"/>
      <color theme="0"/>
      <name val="Calibri"/>
      <family val="2"/>
      <scheme val="minor"/>
    </font>
    <font>
      <b/>
      <sz val="11"/>
      <color theme="0"/>
      <name val="Calibri"/>
      <family val="2"/>
      <scheme val="minor"/>
    </font>
    <font>
      <sz val="10"/>
      <color theme="1"/>
      <name val="Segoe UI"/>
      <family val="2"/>
    </font>
    <font>
      <b/>
      <sz val="10"/>
      <name val="Segoe UI"/>
      <family val="2"/>
    </font>
    <font>
      <sz val="11"/>
      <name val="Segoe UI"/>
      <family val="2"/>
    </font>
    <font>
      <b/>
      <sz val="11"/>
      <color theme="3" tint="-0.499984740745262"/>
      <name val="Segoe UI"/>
      <family val="2"/>
    </font>
    <font>
      <sz val="11"/>
      <color theme="1"/>
      <name val="Segoe UI"/>
      <family val="2"/>
    </font>
    <font>
      <sz val="11"/>
      <color theme="0"/>
      <name val="Segoe UI"/>
      <family val="2"/>
    </font>
    <font>
      <sz val="14"/>
      <color theme="1"/>
      <name val="Segoe UI"/>
      <family val="2"/>
    </font>
    <font>
      <b/>
      <sz val="10"/>
      <color theme="1"/>
      <name val="Segoe UI"/>
      <family val="2"/>
    </font>
    <font>
      <b/>
      <sz val="16"/>
      <color theme="3" tint="-0.499984740745262"/>
      <name val="Segoe UI"/>
      <family val="2"/>
    </font>
    <font>
      <sz val="10"/>
      <name val="Segoe UI"/>
      <family val="2"/>
    </font>
    <font>
      <i/>
      <sz val="10"/>
      <color theme="1" tint="0.249977111117893"/>
      <name val="Segoe UI"/>
      <family val="2"/>
    </font>
    <font>
      <sz val="14"/>
      <color theme="0"/>
      <name val="Segoe UI"/>
      <family val="2"/>
    </font>
    <font>
      <sz val="10"/>
      <color theme="0"/>
      <name val="Segoe UI"/>
      <family val="2"/>
    </font>
    <font>
      <sz val="36"/>
      <name val="Segoe UI"/>
      <family val="2"/>
    </font>
    <font>
      <i/>
      <sz val="10"/>
      <color rgb="FF7F7F7F"/>
      <name val="Segoe UI"/>
      <family val="2"/>
    </font>
    <font>
      <sz val="20"/>
      <color theme="1"/>
      <name val="Segoe UI"/>
      <family val="2"/>
    </font>
    <font>
      <u/>
      <sz val="11"/>
      <color theme="10"/>
      <name val="Calibri"/>
      <family val="2"/>
      <scheme val="minor"/>
    </font>
    <font>
      <b/>
      <sz val="14"/>
      <color theme="3" tint="-0.499984740745262"/>
      <name val="Segoe UI"/>
      <family val="2"/>
    </font>
  </fonts>
  <fills count="18">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0" tint="-4.9989318521683403E-2"/>
        <bgColor indexed="64"/>
      </patternFill>
    </fill>
    <fill>
      <patternFill patternType="solid">
        <fgColor theme="1"/>
        <bgColor theme="1"/>
      </patternFill>
    </fill>
    <fill>
      <patternFill patternType="solid">
        <fgColor rgb="FFFECB00"/>
        <bgColor indexed="64"/>
      </patternFill>
    </fill>
    <fill>
      <patternFill patternType="solid">
        <fgColor rgb="FF63B1E5"/>
        <bgColor indexed="64"/>
      </patternFill>
    </fill>
    <fill>
      <patternFill patternType="solid">
        <fgColor rgb="FFC2DEEA"/>
        <bgColor indexed="64"/>
      </patternFill>
    </fill>
    <fill>
      <patternFill patternType="solid">
        <fgColor rgb="FFA2A4A3"/>
        <bgColor indexed="64"/>
      </patternFill>
    </fill>
    <fill>
      <patternFill patternType="solid">
        <fgColor theme="1"/>
        <bgColor indexed="64"/>
      </patternFill>
    </fill>
    <fill>
      <patternFill patternType="solid">
        <fgColor theme="0"/>
        <bgColor indexed="64"/>
      </patternFill>
    </fill>
  </fills>
  <borders count="22">
    <border>
      <left/>
      <right/>
      <top/>
      <bottom/>
      <diagonal/>
    </border>
    <border>
      <left/>
      <right style="medium">
        <color theme="0"/>
      </right>
      <top/>
      <bottom style="medium">
        <color theme="0"/>
      </bottom>
      <diagonal/>
    </border>
    <border>
      <left/>
      <right/>
      <top/>
      <bottom style="medium">
        <color theme="0"/>
      </bottom>
      <diagonal/>
    </border>
    <border>
      <left/>
      <right/>
      <top style="medium">
        <color theme="0"/>
      </top>
      <bottom/>
      <diagonal/>
    </border>
    <border>
      <left/>
      <right/>
      <top style="medium">
        <color theme="0"/>
      </top>
      <bottom style="medium">
        <color theme="0" tint="-4.9989318521683403E-2"/>
      </bottom>
      <diagonal/>
    </border>
    <border>
      <left/>
      <right/>
      <top style="medium">
        <color theme="0" tint="-4.9989318521683403E-2"/>
      </top>
      <bottom style="medium">
        <color theme="0"/>
      </bottom>
      <diagonal/>
    </border>
    <border>
      <left/>
      <right/>
      <top style="medium">
        <color theme="0"/>
      </top>
      <bottom style="medium">
        <color theme="0"/>
      </bottom>
      <diagonal/>
    </border>
    <border>
      <left/>
      <right/>
      <top style="thick">
        <color theme="0" tint="-0.499984740745262"/>
      </top>
      <bottom/>
      <diagonal/>
    </border>
    <border>
      <left style="thin">
        <color theme="0"/>
      </left>
      <right style="thin">
        <color theme="0"/>
      </right>
      <top style="thin">
        <color theme="0"/>
      </top>
      <bottom style="thin">
        <color theme="0"/>
      </bottom>
      <diagonal/>
    </border>
    <border>
      <left style="medium">
        <color theme="3" tint="-0.24994659260841701"/>
      </left>
      <right/>
      <top style="medium">
        <color theme="3" tint="-0.24994659260841701"/>
      </top>
      <bottom style="medium">
        <color theme="3" tint="-0.24994659260841701"/>
      </bottom>
      <diagonal/>
    </border>
    <border>
      <left/>
      <right style="medium">
        <color theme="3" tint="-0.24994659260841701"/>
      </right>
      <top style="medium">
        <color theme="3" tint="-0.24994659260841701"/>
      </top>
      <bottom style="medium">
        <color theme="3" tint="-0.24994659260841701"/>
      </bottom>
      <diagonal/>
    </border>
    <border>
      <left/>
      <right/>
      <top/>
      <bottom style="thick">
        <color theme="0" tint="-0.499984740745262"/>
      </bottom>
      <diagonal/>
    </border>
    <border>
      <left/>
      <right/>
      <top style="thin">
        <color theme="1"/>
      </top>
      <bottom/>
      <diagonal/>
    </border>
    <border>
      <left/>
      <right style="thin">
        <color indexed="64"/>
      </right>
      <top style="medium">
        <color theme="0" tint="-0.14996795556505021"/>
      </top>
      <bottom/>
      <diagonal/>
    </border>
    <border>
      <left/>
      <right style="thin">
        <color indexed="64"/>
      </right>
      <top style="medium">
        <color theme="0" tint="-0.14996795556505021"/>
      </top>
      <bottom style="medium">
        <color theme="0" tint="-0.14996795556505021"/>
      </bottom>
      <diagonal/>
    </border>
    <border>
      <left/>
      <right/>
      <top/>
      <bottom style="thin">
        <color theme="0"/>
      </bottom>
      <diagonal/>
    </border>
    <border>
      <left/>
      <right style="thin">
        <color indexed="64"/>
      </right>
      <top/>
      <bottom/>
      <diagonal/>
    </border>
    <border>
      <left style="thin">
        <color theme="0" tint="-4.9989318521683403E-2"/>
      </left>
      <right style="thin">
        <color theme="0"/>
      </right>
      <top/>
      <bottom style="thin">
        <color theme="0" tint="-4.9989318521683403E-2"/>
      </bottom>
      <diagonal/>
    </border>
    <border>
      <left style="medium">
        <color theme="3" tint="-0.24994659260841701"/>
      </left>
      <right/>
      <top style="medium">
        <color theme="3" tint="-0.24994659260841701"/>
      </top>
      <bottom/>
      <diagonal/>
    </border>
    <border>
      <left style="medium">
        <color theme="3" tint="-0.24994659260841701"/>
      </left>
      <right/>
      <top/>
      <bottom/>
      <diagonal/>
    </border>
    <border>
      <left style="medium">
        <color theme="3" tint="-0.24994659260841701"/>
      </left>
      <right/>
      <top/>
      <bottom style="medium">
        <color theme="3" tint="-0.24994659260841701"/>
      </bottom>
      <diagonal/>
    </border>
    <border>
      <left style="thin">
        <color theme="0"/>
      </left>
      <right style="thin">
        <color theme="0"/>
      </right>
      <top/>
      <bottom/>
      <diagonal/>
    </border>
  </borders>
  <cellStyleXfs count="11">
    <xf numFmtId="0" fontId="0" fillId="0" borderId="0"/>
    <xf numFmtId="0" fontId="2" fillId="0" borderId="0" applyNumberFormat="0" applyFill="0" applyBorder="0" applyAlignment="0" applyProtection="0"/>
    <xf numFmtId="0" fontId="3"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3" fillId="9" borderId="0" applyNumberFormat="0" applyBorder="0" applyAlignment="0" applyProtection="0"/>
    <xf numFmtId="0" fontId="21" fillId="0" borderId="0" applyNumberFormat="0" applyFill="0" applyBorder="0" applyAlignment="0" applyProtection="0"/>
  </cellStyleXfs>
  <cellXfs count="62">
    <xf numFmtId="0" fontId="0" fillId="0" borderId="0" xfId="0"/>
    <xf numFmtId="0" fontId="0" fillId="0" borderId="0" xfId="0" applyAlignment="1">
      <alignment wrapText="1"/>
    </xf>
    <xf numFmtId="0" fontId="0" fillId="0" borderId="12" xfId="0" applyFont="1" applyBorder="1" applyAlignment="1">
      <alignment wrapText="1"/>
    </xf>
    <xf numFmtId="0" fontId="4" fillId="11" borderId="0" xfId="0" applyFont="1" applyFill="1" applyBorder="1" applyAlignment="1">
      <alignment wrapText="1"/>
    </xf>
    <xf numFmtId="0" fontId="0" fillId="0" borderId="0" xfId="0" applyAlignment="1">
      <alignment horizontal="center"/>
    </xf>
    <xf numFmtId="0" fontId="0" fillId="0" borderId="0" xfId="0" pivotButton="1"/>
    <xf numFmtId="0" fontId="0" fillId="0" borderId="0" xfId="0" applyAlignment="1">
      <alignment horizontal="left"/>
    </xf>
    <xf numFmtId="0" fontId="0" fillId="0" borderId="0" xfId="0" applyNumberFormat="1"/>
    <xf numFmtId="165" fontId="0" fillId="0" borderId="0" xfId="0" applyNumberFormat="1"/>
    <xf numFmtId="0" fontId="7" fillId="10" borderId="0" xfId="0" applyFont="1" applyFill="1"/>
    <xf numFmtId="0" fontId="8" fillId="10" borderId="0" xfId="0" applyFont="1" applyFill="1" applyAlignment="1">
      <alignment vertical="center"/>
    </xf>
    <xf numFmtId="0" fontId="9" fillId="0" borderId="0" xfId="0" applyFont="1"/>
    <xf numFmtId="0" fontId="8" fillId="10" borderId="0" xfId="0" applyFont="1" applyFill="1" applyAlignment="1">
      <alignment wrapText="1"/>
    </xf>
    <xf numFmtId="0" fontId="7" fillId="10" borderId="15" xfId="0" applyFont="1" applyFill="1" applyBorder="1"/>
    <xf numFmtId="0" fontId="9" fillId="0" borderId="15" xfId="0" applyFont="1" applyBorder="1"/>
    <xf numFmtId="0" fontId="9" fillId="0" borderId="0" xfId="0" applyFont="1" applyAlignment="1">
      <alignment wrapText="1"/>
    </xf>
    <xf numFmtId="0" fontId="15" fillId="10" borderId="7" xfId="1" applyFont="1" applyFill="1" applyBorder="1"/>
    <xf numFmtId="0" fontId="9" fillId="10" borderId="7" xfId="0" applyFont="1" applyFill="1" applyBorder="1"/>
    <xf numFmtId="166" fontId="5" fillId="0" borderId="4" xfId="7" applyNumberFormat="1" applyFont="1" applyFill="1" applyBorder="1" applyProtection="1">
      <protection locked="0"/>
    </xf>
    <xf numFmtId="166" fontId="5" fillId="0" borderId="5" xfId="7" applyNumberFormat="1" applyFont="1" applyFill="1" applyBorder="1" applyProtection="1">
      <protection locked="0"/>
    </xf>
    <xf numFmtId="1" fontId="5" fillId="0" borderId="5" xfId="7" applyNumberFormat="1" applyFont="1" applyFill="1" applyBorder="1" applyProtection="1">
      <protection locked="0"/>
    </xf>
    <xf numFmtId="1" fontId="5" fillId="0" borderId="4" xfId="3" applyNumberFormat="1" applyFont="1" applyFill="1" applyBorder="1" applyProtection="1">
      <protection locked="0"/>
    </xf>
    <xf numFmtId="1" fontId="5" fillId="0" borderId="5" xfId="3" applyNumberFormat="1" applyFont="1" applyFill="1" applyBorder="1" applyProtection="1">
      <protection locked="0"/>
    </xf>
    <xf numFmtId="0" fontId="19" fillId="10" borderId="0" xfId="1" applyFont="1" applyFill="1"/>
    <xf numFmtId="0" fontId="20" fillId="0" borderId="0" xfId="0" applyFont="1" applyAlignment="1">
      <alignment horizontal="left"/>
    </xf>
    <xf numFmtId="0" fontId="5" fillId="0" borderId="0" xfId="0" applyFont="1" applyAlignment="1">
      <alignment horizontal="left"/>
    </xf>
    <xf numFmtId="0" fontId="5" fillId="0" borderId="0" xfId="0" applyFont="1" applyAlignment="1">
      <alignment horizontal="left" vertical="top"/>
    </xf>
    <xf numFmtId="0" fontId="21" fillId="0" borderId="0" xfId="10" applyAlignment="1">
      <alignment horizontal="left" vertical="top"/>
    </xf>
    <xf numFmtId="0" fontId="8" fillId="10" borderId="0" xfId="0" applyFont="1" applyFill="1" applyBorder="1" applyAlignment="1">
      <alignment wrapText="1"/>
    </xf>
    <xf numFmtId="0" fontId="9" fillId="0" borderId="0" xfId="0" applyFont="1" applyBorder="1"/>
    <xf numFmtId="165" fontId="7" fillId="12" borderId="17" xfId="0" applyNumberFormat="1" applyFont="1" applyFill="1" applyBorder="1"/>
    <xf numFmtId="0" fontId="16" fillId="13" borderId="2" xfId="6" applyFont="1" applyFill="1" applyBorder="1" applyAlignment="1"/>
    <xf numFmtId="0" fontId="17" fillId="13" borderId="6" xfId="9" applyFont="1" applyFill="1" applyBorder="1"/>
    <xf numFmtId="0" fontId="16" fillId="13" borderId="3" xfId="9" applyFont="1" applyFill="1" applyBorder="1"/>
    <xf numFmtId="0" fontId="11" fillId="14" borderId="3" xfId="8" applyFont="1" applyFill="1" applyBorder="1"/>
    <xf numFmtId="0" fontId="16" fillId="13" borderId="1" xfId="6" applyFont="1" applyFill="1" applyBorder="1" applyAlignment="1">
      <alignment horizontal="left"/>
    </xf>
    <xf numFmtId="0" fontId="9" fillId="13" borderId="0" xfId="0" applyFont="1" applyFill="1"/>
    <xf numFmtId="166" fontId="11" fillId="14" borderId="3" xfId="8" applyNumberFormat="1" applyFont="1" applyFill="1" applyBorder="1"/>
    <xf numFmtId="0" fontId="17" fillId="13" borderId="6" xfId="5" applyFont="1" applyFill="1" applyBorder="1"/>
    <xf numFmtId="0" fontId="16" fillId="13" borderId="3" xfId="5" applyFont="1" applyFill="1" applyBorder="1"/>
    <xf numFmtId="0" fontId="16" fillId="13" borderId="2" xfId="2" applyFont="1" applyFill="1" applyBorder="1" applyAlignment="1">
      <alignment horizontal="left"/>
    </xf>
    <xf numFmtId="164" fontId="11" fillId="14" borderId="3" xfId="4" applyNumberFormat="1" applyFont="1" applyFill="1" applyBorder="1"/>
    <xf numFmtId="0" fontId="7" fillId="15" borderId="8" xfId="0" applyFont="1" applyFill="1" applyBorder="1" applyAlignment="1">
      <alignment horizontal="right" wrapText="1"/>
    </xf>
    <xf numFmtId="165" fontId="7" fillId="15" borderId="8" xfId="0" applyNumberFormat="1" applyFont="1" applyFill="1" applyBorder="1" applyAlignment="1">
      <alignment horizontal="right" vertical="center"/>
    </xf>
    <xf numFmtId="0" fontId="6" fillId="15" borderId="16" xfId="0" applyFont="1" applyFill="1" applyBorder="1" applyAlignment="1">
      <alignment horizontal="right" wrapText="1"/>
    </xf>
    <xf numFmtId="0" fontId="12" fillId="15" borderId="13" xfId="0" applyFont="1" applyFill="1" applyBorder="1" applyAlignment="1">
      <alignment vertical="center" wrapText="1"/>
    </xf>
    <xf numFmtId="0" fontId="12" fillId="15" borderId="14" xfId="0" applyFont="1" applyFill="1" applyBorder="1" applyAlignment="1">
      <alignment vertical="center" wrapText="1"/>
    </xf>
    <xf numFmtId="0" fontId="10" fillId="16" borderId="9" xfId="0" applyFont="1" applyFill="1" applyBorder="1" applyAlignment="1">
      <alignment vertical="center" wrapText="1"/>
    </xf>
    <xf numFmtId="0" fontId="5" fillId="0" borderId="21" xfId="0" applyNumberFormat="1" applyFont="1" applyBorder="1"/>
    <xf numFmtId="0" fontId="22" fillId="17" borderId="0" xfId="0" applyFont="1" applyFill="1" applyAlignment="1" applyProtection="1">
      <alignment vertical="center"/>
      <protection locked="0"/>
    </xf>
    <xf numFmtId="0" fontId="18" fillId="10" borderId="0" xfId="0" applyFont="1" applyFill="1" applyAlignment="1">
      <alignment horizontal="center" vertical="center" wrapText="1"/>
    </xf>
    <xf numFmtId="0" fontId="14" fillId="10" borderId="0"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20" fillId="0" borderId="0" xfId="0" applyFont="1" applyAlignment="1">
      <alignment horizontal="center"/>
    </xf>
    <xf numFmtId="0" fontId="13" fillId="10" borderId="0" xfId="0" applyFont="1" applyFill="1" applyAlignment="1">
      <alignment horizontal="center" vertical="top" wrapText="1"/>
    </xf>
    <xf numFmtId="0" fontId="10" fillId="16" borderId="18" xfId="0" applyFont="1" applyFill="1" applyBorder="1" applyAlignment="1">
      <alignment horizontal="center" vertical="center" wrapText="1"/>
    </xf>
    <xf numFmtId="0" fontId="10" fillId="16" borderId="19" xfId="0" applyFont="1" applyFill="1" applyBorder="1" applyAlignment="1">
      <alignment horizontal="center" vertical="center" wrapText="1"/>
    </xf>
    <xf numFmtId="0" fontId="10" fillId="16" borderId="20" xfId="0" applyFont="1" applyFill="1" applyBorder="1" applyAlignment="1">
      <alignment horizontal="center" vertical="center" wrapText="1"/>
    </xf>
    <xf numFmtId="0" fontId="10" fillId="16" borderId="9" xfId="0" applyFont="1" applyFill="1" applyBorder="1" applyAlignment="1">
      <alignment horizontal="center" vertical="center"/>
    </xf>
    <xf numFmtId="0" fontId="10" fillId="16" borderId="10" xfId="0" applyFont="1" applyFill="1" applyBorder="1" applyAlignment="1">
      <alignment horizontal="center" vertical="center"/>
    </xf>
    <xf numFmtId="0" fontId="8" fillId="10" borderId="15" xfId="0" applyFont="1" applyFill="1" applyBorder="1" applyAlignment="1">
      <alignment horizontal="center" wrapText="1"/>
    </xf>
    <xf numFmtId="0" fontId="0" fillId="0" borderId="0" xfId="0" applyAlignment="1">
      <alignment horizontal="center"/>
    </xf>
  </cellXfs>
  <cellStyles count="11">
    <cellStyle name="20% - Accent1" xfId="3" builtinId="30"/>
    <cellStyle name="20% - Accent3" xfId="7" builtinId="38"/>
    <cellStyle name="40% - Accent1" xfId="4" builtinId="31"/>
    <cellStyle name="40% - Accent3" xfId="8" builtinId="39"/>
    <cellStyle name="60% - Accent1" xfId="5" builtinId="32"/>
    <cellStyle name="60% - Accent3" xfId="9" builtinId="40"/>
    <cellStyle name="Accent1" xfId="2" builtinId="29"/>
    <cellStyle name="Accent3" xfId="6" builtinId="37"/>
    <cellStyle name="Explanatory Text" xfId="1" builtinId="53"/>
    <cellStyle name="Hyperlink" xfId="10" builtinId="8"/>
    <cellStyle name="Normal" xfId="0" builtinId="0"/>
  </cellStyles>
  <dxfs count="58">
    <dxf>
      <font>
        <color rgb="FF9C0006"/>
      </font>
      <fill>
        <patternFill>
          <bgColor rgb="FFFFC7CE"/>
        </patternFill>
      </fill>
    </dxf>
    <dxf>
      <font>
        <b val="0"/>
        <i val="0"/>
        <strike val="0"/>
        <condense val="0"/>
        <extend val="0"/>
        <outline val="0"/>
        <shadow val="0"/>
        <u val="none"/>
        <vertAlign val="baseline"/>
        <sz val="11"/>
        <color auto="1"/>
        <name val="Segoe UI"/>
        <family val="2"/>
        <scheme val="none"/>
      </font>
      <numFmt numFmtId="165" formatCode="&quot;$&quot;#,##0.00"/>
      <fill>
        <patternFill patternType="solid">
          <fgColor indexed="64"/>
          <bgColor rgb="FFFECB00"/>
        </patternFill>
      </fill>
      <border diagonalUp="0" diagonalDown="0" outline="0">
        <left style="thin">
          <color theme="0" tint="-4.9989318521683403E-2"/>
        </left>
        <right style="thin">
          <color theme="0"/>
        </right>
        <top/>
        <bottom style="thin">
          <color theme="0" tint="-4.9989318521683403E-2"/>
        </bottom>
      </border>
    </dxf>
    <dxf>
      <font>
        <b val="0"/>
        <strike val="0"/>
        <outline val="0"/>
        <shadow val="0"/>
        <u val="none"/>
        <vertAlign val="baseline"/>
        <sz val="11"/>
        <color auto="1"/>
        <name val="Segoe UI"/>
        <family val="2"/>
        <scheme val="none"/>
      </font>
      <numFmt numFmtId="165" formatCode="&quot;$&quot;#,##0.00"/>
      <fill>
        <patternFill patternType="solid">
          <fgColor indexed="64"/>
          <bgColor rgb="FFA2A4A3"/>
        </patternFill>
      </fill>
      <alignment horizontal="right"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Segoe UI"/>
        <family val="2"/>
        <scheme val="none"/>
      </font>
    </dxf>
    <dxf>
      <font>
        <b val="0"/>
        <strike val="0"/>
        <outline val="0"/>
        <shadow val="0"/>
        <u val="none"/>
        <vertAlign val="baseline"/>
        <sz val="10"/>
        <name val="Segoe UI"/>
        <family val="2"/>
        <scheme val="none"/>
      </font>
      <numFmt numFmtId="0" formatCode="General"/>
      <border outline="0">
        <left style="thin">
          <color theme="0"/>
        </left>
        <right style="thin">
          <color theme="0"/>
        </right>
      </border>
    </dxf>
    <dxf>
      <font>
        <b val="0"/>
        <i val="0"/>
        <strike val="0"/>
        <condense val="0"/>
        <extend val="0"/>
        <outline val="0"/>
        <shadow val="0"/>
        <u val="none"/>
        <vertAlign val="baseline"/>
        <sz val="11"/>
        <color auto="1"/>
        <name val="Segoe UI"/>
        <family val="2"/>
        <scheme val="none"/>
      </font>
      <fill>
        <patternFill patternType="solid">
          <fgColor indexed="64"/>
          <bgColor rgb="FFA2A4A3"/>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strike val="0"/>
        <outline val="0"/>
        <shadow val="0"/>
        <u val="none"/>
        <vertAlign val="baseline"/>
        <sz val="10"/>
        <color auto="1"/>
        <name val="Segoe UI"/>
        <family val="2"/>
        <scheme val="none"/>
      </font>
      <fill>
        <patternFill patternType="solid">
          <fgColor indexed="64"/>
          <bgColor rgb="FFA2A4A3"/>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Segoe UI"/>
        <family val="2"/>
        <scheme val="none"/>
      </font>
    </dxf>
    <dxf>
      <font>
        <b val="0"/>
        <strike val="0"/>
        <outline val="0"/>
        <shadow val="0"/>
        <u val="none"/>
        <vertAlign val="baseline"/>
        <sz val="10"/>
        <name val="Segoe UI"/>
        <family val="2"/>
        <scheme val="none"/>
      </font>
      <border outline="0">
        <right style="thin">
          <color theme="0"/>
        </right>
      </border>
    </dxf>
    <dxf>
      <font>
        <b val="0"/>
        <i val="0"/>
        <strike val="0"/>
        <condense val="0"/>
        <extend val="0"/>
        <outline val="0"/>
        <shadow val="0"/>
        <u val="none"/>
        <vertAlign val="baseline"/>
        <sz val="11"/>
        <color theme="1"/>
        <name val="Segoe UI"/>
        <family val="2"/>
        <scheme val="none"/>
      </font>
    </dxf>
    <dxf>
      <font>
        <b val="0"/>
        <strike val="0"/>
        <outline val="0"/>
        <shadow val="0"/>
        <u val="none"/>
        <vertAlign val="baseline"/>
        <sz val="10"/>
        <name val="Segoe UI"/>
        <family val="2"/>
        <scheme val="none"/>
      </font>
    </dxf>
    <dxf>
      <font>
        <b val="0"/>
        <i val="0"/>
        <strike val="0"/>
        <condense val="0"/>
        <extend val="0"/>
        <outline val="0"/>
        <shadow val="0"/>
        <u val="none"/>
        <vertAlign val="baseline"/>
        <sz val="11"/>
        <color theme="1"/>
        <name val="Segoe UI"/>
        <family val="2"/>
        <scheme val="none"/>
      </font>
    </dxf>
    <dxf>
      <font>
        <b val="0"/>
        <strike val="0"/>
        <outline val="0"/>
        <shadow val="0"/>
        <u val="none"/>
        <vertAlign val="baseline"/>
        <sz val="10"/>
        <name val="Segoe UI"/>
        <family val="2"/>
        <scheme val="none"/>
      </font>
    </dxf>
    <dxf>
      <font>
        <b val="0"/>
        <i val="0"/>
        <strike val="0"/>
        <condense val="0"/>
        <extend val="0"/>
        <outline val="0"/>
        <shadow val="0"/>
        <u val="none"/>
        <vertAlign val="baseline"/>
        <sz val="11"/>
        <color theme="1"/>
        <name val="Segoe UI"/>
        <family val="2"/>
        <scheme val="none"/>
      </font>
    </dxf>
    <dxf>
      <font>
        <b val="0"/>
        <strike val="0"/>
        <outline val="0"/>
        <shadow val="0"/>
        <u val="none"/>
        <vertAlign val="baseline"/>
        <sz val="10"/>
        <name val="Segoe UI"/>
        <family val="2"/>
        <scheme val="none"/>
      </font>
    </dxf>
    <dxf>
      <font>
        <b val="0"/>
        <i val="0"/>
        <strike val="0"/>
        <condense val="0"/>
        <extend val="0"/>
        <outline val="0"/>
        <shadow val="0"/>
        <u val="none"/>
        <vertAlign val="baseline"/>
        <sz val="11"/>
        <color theme="1"/>
        <name val="Segoe UI"/>
        <family val="2"/>
        <scheme val="none"/>
      </font>
    </dxf>
    <dxf>
      <font>
        <b val="0"/>
        <strike val="0"/>
        <outline val="0"/>
        <shadow val="0"/>
        <u val="none"/>
        <vertAlign val="baseline"/>
        <sz val="10"/>
        <name val="Segoe UI"/>
        <family val="2"/>
        <scheme val="none"/>
      </font>
    </dxf>
    <dxf>
      <font>
        <b val="0"/>
        <i val="0"/>
        <strike val="0"/>
        <condense val="0"/>
        <extend val="0"/>
        <outline val="0"/>
        <shadow val="0"/>
        <u val="none"/>
        <vertAlign val="baseline"/>
        <sz val="11"/>
        <color theme="1"/>
        <name val="Segoe UI"/>
        <family val="2"/>
        <scheme val="none"/>
      </font>
    </dxf>
    <dxf>
      <font>
        <b val="0"/>
        <strike val="0"/>
        <outline val="0"/>
        <shadow val="0"/>
        <u val="none"/>
        <vertAlign val="baseline"/>
        <sz val="10"/>
        <name val="Segoe UI"/>
        <family val="2"/>
        <scheme val="none"/>
      </font>
    </dxf>
    <dxf>
      <font>
        <b val="0"/>
        <i val="0"/>
        <strike val="0"/>
        <condense val="0"/>
        <extend val="0"/>
        <outline val="0"/>
        <shadow val="0"/>
        <u val="none"/>
        <vertAlign val="baseline"/>
        <sz val="11"/>
        <color theme="1"/>
        <name val="Segoe UI"/>
        <family val="2"/>
        <scheme val="none"/>
      </font>
    </dxf>
    <dxf>
      <font>
        <b/>
        <strike val="0"/>
        <outline val="0"/>
        <shadow val="0"/>
        <u val="none"/>
        <vertAlign val="baseline"/>
        <sz val="10"/>
        <name val="Segoe UI"/>
        <family val="2"/>
        <scheme val="none"/>
      </font>
      <numFmt numFmtId="0" formatCode="General"/>
      <border outline="0">
        <left style="thin">
          <color indexed="64"/>
        </left>
      </border>
    </dxf>
    <dxf>
      <font>
        <b/>
        <i val="0"/>
        <strike val="0"/>
        <condense val="0"/>
        <extend val="0"/>
        <outline val="0"/>
        <shadow val="0"/>
        <u val="none"/>
        <vertAlign val="baseline"/>
        <sz val="10"/>
        <color theme="1"/>
        <name val="Segoe UI"/>
        <family val="2"/>
        <scheme val="none"/>
      </font>
      <fill>
        <patternFill patternType="solid">
          <fgColor indexed="64"/>
          <bgColor rgb="FFA2A4A3"/>
        </patternFill>
      </fill>
      <alignment horizontal="general" vertical="center" textRotation="0" wrapText="1" indent="0" justifyLastLine="0" shrinkToFit="0" readingOrder="0"/>
      <border diagonalUp="0" diagonalDown="0" outline="0">
        <left/>
        <right style="thin">
          <color indexed="64"/>
        </right>
        <top style="medium">
          <color theme="0" tint="-0.14996795556505021"/>
        </top>
        <bottom/>
      </border>
    </dxf>
    <dxf>
      <font>
        <b/>
        <strike val="0"/>
        <outline val="0"/>
        <shadow val="0"/>
        <u val="none"/>
        <vertAlign val="baseline"/>
        <sz val="10"/>
        <name val="Segoe UI"/>
        <family val="2"/>
        <scheme val="none"/>
      </font>
      <numFmt numFmtId="0" formatCode="General"/>
      <fill>
        <patternFill patternType="solid">
          <fgColor indexed="64"/>
          <bgColor rgb="FFA2A4A3"/>
        </patternFill>
      </fill>
      <alignment horizontal="general" vertical="center" textRotation="0" wrapText="1" indent="0" justifyLastLine="0" shrinkToFit="0" readingOrder="0"/>
      <border diagonalUp="0" diagonalDown="0">
        <left style="thin">
          <color indexed="64"/>
        </left>
        <right style="thin">
          <color indexed="64"/>
        </right>
        <top style="medium">
          <color theme="0" tint="-0.14996795556505021"/>
        </top>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right/>
        <top style="thin">
          <color theme="1"/>
        </top>
        <bottom/>
        <vertical/>
        <horizontal/>
      </border>
    </dxf>
    <dxf>
      <border outline="0">
        <left style="thin">
          <color theme="1"/>
        </left>
        <top style="thin">
          <color theme="1"/>
        </top>
        <bottom style="thin">
          <color theme="1"/>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165" formatCode="&quot;$&quot;#,##0.00"/>
    </dxf>
    <dxf>
      <numFmt numFmtId="165" formatCode="&quot;$&quot;#,##0.00"/>
    </dxf>
    <dxf>
      <numFmt numFmtId="0" formatCode="General"/>
    </dxf>
    <dxf>
      <font>
        <b/>
        <strike val="0"/>
        <outline val="0"/>
        <shadow val="0"/>
        <u val="none"/>
        <vertAlign val="baseline"/>
        <sz val="14"/>
        <color theme="3" tint="-0.499984740745262"/>
        <name val="Segoe UI"/>
        <family val="2"/>
        <scheme val="none"/>
      </font>
      <fill>
        <patternFill patternType="solid">
          <fgColor indexed="64"/>
          <bgColor theme="0"/>
        </patternFill>
      </fill>
      <alignment horizontal="general" vertical="center" textRotation="0" wrapText="0" indent="0" justifyLastLine="0" shrinkToFit="0" readingOrder="0"/>
      <protection locked="0" hidden="0"/>
    </dxf>
    <dxf>
      <font>
        <b/>
        <strike val="0"/>
        <outline val="0"/>
        <shadow val="0"/>
        <u val="none"/>
        <vertAlign val="baseline"/>
        <sz val="14"/>
        <color theme="3" tint="-0.499984740745262"/>
        <name val="Segoe UI"/>
        <family val="2"/>
        <scheme val="none"/>
      </font>
      <fill>
        <patternFill patternType="solid">
          <fgColor indexed="64"/>
          <bgColor theme="0"/>
        </patternFill>
      </fill>
      <alignment horizontal="general" vertical="center" textRotation="0" wrapText="0" indent="0" justifyLastLine="0" shrinkToFit="0" readingOrder="0"/>
      <protection locked="0" hidden="0"/>
    </dxf>
    <dxf>
      <border outline="0">
        <bottom style="thin">
          <color theme="0" tint="-4.9989318521683403E-2"/>
        </bottom>
      </border>
    </dxf>
    <dxf>
      <font>
        <strike val="0"/>
        <outline val="0"/>
        <shadow val="0"/>
        <u val="none"/>
        <vertAlign val="baseline"/>
        <name val="Segoe UI"/>
        <family val="2"/>
        <scheme val="none"/>
      </font>
    </dxf>
    <dxf>
      <font>
        <strike val="0"/>
        <outline val="0"/>
        <shadow val="0"/>
        <u val="none"/>
        <vertAlign val="baseline"/>
        <name val="Segoe UI"/>
        <family val="2"/>
        <scheme val="none"/>
      </font>
    </dxf>
    <dxf>
      <font>
        <strike val="0"/>
        <outline val="0"/>
        <shadow val="0"/>
        <u val="none"/>
        <vertAlign val="baseline"/>
        <name val="Segoe UI"/>
        <family val="2"/>
        <scheme val="none"/>
      </font>
    </dxf>
    <dxf>
      <font>
        <strike val="0"/>
        <outline val="0"/>
        <shadow val="0"/>
        <u val="none"/>
        <vertAlign val="baseline"/>
        <name val="Segoe UI"/>
        <family val="2"/>
        <scheme val="none"/>
      </font>
    </dxf>
    <dxf>
      <fill>
        <patternFill patternType="solid">
          <fgColor theme="8" tint="0.59999389629810485"/>
          <bgColor theme="8" tint="0.59999389629810485"/>
        </patternFill>
      </fill>
    </dxf>
    <dxf>
      <fill>
        <patternFill patternType="solid">
          <fgColor rgb="FF63B1E5"/>
          <bgColor rgb="FF63B1E5"/>
        </patternFill>
      </fill>
    </dxf>
    <dxf>
      <font>
        <b/>
        <color theme="0"/>
      </font>
      <fill>
        <patternFill patternType="solid">
          <fgColor theme="8"/>
          <bgColor theme="8"/>
        </patternFill>
      </fill>
    </dxf>
    <dxf>
      <font>
        <b/>
        <color theme="0"/>
      </font>
      <fill>
        <patternFill patternType="solid">
          <fgColor theme="8"/>
          <bgColor theme="8"/>
        </patternFill>
      </fill>
    </dxf>
    <dxf>
      <font>
        <b/>
        <color theme="0"/>
      </font>
      <fill>
        <patternFill patternType="solid">
          <fgColor theme="8"/>
          <bgColor rgb="FF0046AD"/>
        </patternFill>
      </fill>
      <border>
        <top style="thick">
          <color theme="0"/>
        </top>
      </border>
    </dxf>
    <dxf>
      <font>
        <b/>
        <color theme="0"/>
      </font>
      <fill>
        <patternFill patternType="solid">
          <fgColor theme="8"/>
          <bgColor rgb="FF0046AD"/>
        </patternFill>
      </fill>
      <border>
        <bottom style="thick">
          <color theme="0"/>
        </bottom>
      </border>
    </dxf>
    <dxf>
      <font>
        <color theme="1"/>
      </font>
      <fill>
        <patternFill patternType="solid">
          <fgColor rgb="FFC2DEEA"/>
          <bgColor theme="8" tint="0.79995117038483843"/>
        </patternFill>
      </fill>
      <border>
        <vertical style="thin">
          <color theme="0"/>
        </vertical>
        <horizontal style="thin">
          <color theme="0"/>
        </horizontal>
      </border>
    </dxf>
  </dxfs>
  <tableStyles count="1" defaultTableStyle="TableStyleMedium2" defaultPivotStyle="PivotStyleLight16">
    <tableStyle name="TableStyleMedium13 2" pivot="0" count="7" xr9:uid="{9F8EC974-EC8B-4871-AE4B-57FFD8C832F0}">
      <tableStyleElement type="wholeTable" dxfId="57"/>
      <tableStyleElement type="headerRow" dxfId="56"/>
      <tableStyleElement type="totalRow" dxfId="55"/>
      <tableStyleElement type="firstColumn" dxfId="54"/>
      <tableStyleElement type="lastColumn" dxfId="53"/>
      <tableStyleElement type="firstRowStripe" dxfId="52"/>
      <tableStyleElement type="firstColumnStripe" dxfId="51"/>
    </tableStyle>
  </tableStyles>
  <colors>
    <mruColors>
      <color rgb="FFA2A4A3"/>
      <color rgb="FF0046AD"/>
      <color rgb="FF63B1E5"/>
      <color rgb="FFC2DEEA"/>
      <color rgb="FFFEC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pivotCacheDefinition" Target="pivotCache/pivotCacheDefinition1.xml"/><Relationship Id="rId9" Type="http://schemas.openxmlformats.org/officeDocument/2006/relationships/powerPivotData" Target="model/item.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609600</xdr:colOff>
      <xdr:row>5</xdr:row>
      <xdr:rowOff>18211</xdr:rowOff>
    </xdr:to>
    <xdr:pic>
      <xdr:nvPicPr>
        <xdr:cNvPr id="7" name="Picture 6">
          <a:extLst>
            <a:ext uri="{FF2B5EF4-FFF2-40B4-BE49-F238E27FC236}">
              <a16:creationId xmlns:a16="http://schemas.microsoft.com/office/drawing/2014/main" id="{D633739E-F3BF-4B10-B189-DA33A26333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00300" cy="1094536"/>
        </a:xfrm>
        <a:prstGeom prst="rect">
          <a:avLst/>
        </a:prstGeom>
        <a:solidFill>
          <a:schemeClr val="bg1"/>
        </a:solidFill>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ckhold, Daniel" refreshedDate="43629.579664120371" createdVersion="6" refreshedVersion="6" minRefreshableVersion="3" recordCount="65" xr:uid="{C4BE8C37-4AAE-4EC0-B439-E22FB3F74887}">
  <cacheSource type="worksheet">
    <worksheetSource name="Mobility_Impact_Rate"/>
  </cacheSource>
  <cacheFields count="3">
    <cacheField name="Mobility Type" numFmtId="0">
      <sharedItems count="13">
        <s v="Alley"/>
        <s v="Bike Lane"/>
        <s v="Other"/>
        <s v="Parking Lane"/>
        <s v="Sidewalk"/>
        <s v="Transit Lane"/>
        <s v="Travel Lane(s)"/>
        <s v="Unimproved ROW"/>
        <s v="Parking + Travel Lane(s)"/>
        <s v="Other + Parking + Travel Lane(s)"/>
        <s v="Sidewalk + Bike Lane"/>
        <s v="Sidewalk + Bike Lane + Transit Lane"/>
        <s v="Bike Lane + Transit Lane"/>
      </sharedItems>
    </cacheField>
    <cacheField name="Impact Type" numFmtId="0">
      <sharedItems count="5">
        <s v="Open to Public"/>
        <s v="Closed to Public"/>
        <s v="Intermittently Closed to Public"/>
        <s v="Partially Closed &amp; Accessible"/>
        <s v="Reroute of Public"/>
      </sharedItems>
    </cacheField>
    <cacheField name="Mobility Impact Rate" numFmtId="0">
      <sharedItems containsSemiMixedTypes="0" containsString="0" containsNumber="1" minValue="0" maxValue="1.4999999999999999E-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x v="0"/>
    <x v="0"/>
    <n v="0"/>
  </r>
  <r>
    <x v="0"/>
    <x v="1"/>
    <n v="0"/>
  </r>
  <r>
    <x v="0"/>
    <x v="2"/>
    <n v="0"/>
  </r>
  <r>
    <x v="0"/>
    <x v="3"/>
    <n v="0"/>
  </r>
  <r>
    <x v="0"/>
    <x v="4"/>
    <n v="0"/>
  </r>
  <r>
    <x v="1"/>
    <x v="0"/>
    <n v="0"/>
  </r>
  <r>
    <x v="1"/>
    <x v="1"/>
    <n v="1.4999999999999999E-2"/>
  </r>
  <r>
    <x v="1"/>
    <x v="2"/>
    <n v="0.01"/>
  </r>
  <r>
    <x v="1"/>
    <x v="3"/>
    <n v="0.01"/>
  </r>
  <r>
    <x v="1"/>
    <x v="4"/>
    <n v="0"/>
  </r>
  <r>
    <x v="2"/>
    <x v="0"/>
    <n v="0"/>
  </r>
  <r>
    <x v="2"/>
    <x v="1"/>
    <n v="0"/>
  </r>
  <r>
    <x v="2"/>
    <x v="2"/>
    <n v="0"/>
  </r>
  <r>
    <x v="2"/>
    <x v="3"/>
    <n v="0"/>
  </r>
  <r>
    <x v="2"/>
    <x v="4"/>
    <n v="0"/>
  </r>
  <r>
    <x v="3"/>
    <x v="0"/>
    <n v="0"/>
  </r>
  <r>
    <x v="3"/>
    <x v="1"/>
    <n v="0"/>
  </r>
  <r>
    <x v="3"/>
    <x v="2"/>
    <n v="0"/>
  </r>
  <r>
    <x v="3"/>
    <x v="3"/>
    <n v="0"/>
  </r>
  <r>
    <x v="3"/>
    <x v="4"/>
    <n v="0"/>
  </r>
  <r>
    <x v="4"/>
    <x v="0"/>
    <n v="0"/>
  </r>
  <r>
    <x v="4"/>
    <x v="1"/>
    <n v="1.4999999999999999E-2"/>
  </r>
  <r>
    <x v="4"/>
    <x v="2"/>
    <n v="0.01"/>
  </r>
  <r>
    <x v="4"/>
    <x v="3"/>
    <n v="0.01"/>
  </r>
  <r>
    <x v="4"/>
    <x v="4"/>
    <n v="0"/>
  </r>
  <r>
    <x v="5"/>
    <x v="0"/>
    <n v="0"/>
  </r>
  <r>
    <x v="5"/>
    <x v="1"/>
    <n v="1.4999999999999999E-2"/>
  </r>
  <r>
    <x v="5"/>
    <x v="2"/>
    <n v="0.01"/>
  </r>
  <r>
    <x v="5"/>
    <x v="3"/>
    <n v="0.01"/>
  </r>
  <r>
    <x v="5"/>
    <x v="4"/>
    <n v="0"/>
  </r>
  <r>
    <x v="6"/>
    <x v="0"/>
    <n v="0"/>
  </r>
  <r>
    <x v="6"/>
    <x v="1"/>
    <n v="0"/>
  </r>
  <r>
    <x v="6"/>
    <x v="2"/>
    <n v="0"/>
  </r>
  <r>
    <x v="6"/>
    <x v="3"/>
    <n v="0"/>
  </r>
  <r>
    <x v="6"/>
    <x v="4"/>
    <n v="0"/>
  </r>
  <r>
    <x v="7"/>
    <x v="0"/>
    <n v="0"/>
  </r>
  <r>
    <x v="7"/>
    <x v="1"/>
    <n v="0"/>
  </r>
  <r>
    <x v="7"/>
    <x v="2"/>
    <n v="0"/>
  </r>
  <r>
    <x v="7"/>
    <x v="3"/>
    <n v="0"/>
  </r>
  <r>
    <x v="7"/>
    <x v="4"/>
    <n v="0"/>
  </r>
  <r>
    <x v="8"/>
    <x v="0"/>
    <n v="0"/>
  </r>
  <r>
    <x v="8"/>
    <x v="1"/>
    <n v="0"/>
  </r>
  <r>
    <x v="8"/>
    <x v="2"/>
    <n v="0"/>
  </r>
  <r>
    <x v="8"/>
    <x v="3"/>
    <n v="0"/>
  </r>
  <r>
    <x v="8"/>
    <x v="4"/>
    <n v="0"/>
  </r>
  <r>
    <x v="9"/>
    <x v="0"/>
    <n v="0"/>
  </r>
  <r>
    <x v="9"/>
    <x v="1"/>
    <n v="0"/>
  </r>
  <r>
    <x v="9"/>
    <x v="2"/>
    <n v="0"/>
  </r>
  <r>
    <x v="9"/>
    <x v="3"/>
    <n v="0"/>
  </r>
  <r>
    <x v="9"/>
    <x v="4"/>
    <n v="0"/>
  </r>
  <r>
    <x v="10"/>
    <x v="0"/>
    <n v="0"/>
  </r>
  <r>
    <x v="10"/>
    <x v="1"/>
    <n v="1.4999999999999999E-2"/>
  </r>
  <r>
    <x v="10"/>
    <x v="2"/>
    <n v="0.01"/>
  </r>
  <r>
    <x v="10"/>
    <x v="3"/>
    <n v="0.01"/>
  </r>
  <r>
    <x v="10"/>
    <x v="4"/>
    <n v="0"/>
  </r>
  <r>
    <x v="11"/>
    <x v="0"/>
    <n v="0"/>
  </r>
  <r>
    <x v="11"/>
    <x v="1"/>
    <n v="1.4999999999999999E-2"/>
  </r>
  <r>
    <x v="11"/>
    <x v="2"/>
    <n v="0.01"/>
  </r>
  <r>
    <x v="11"/>
    <x v="3"/>
    <n v="0.01"/>
  </r>
  <r>
    <x v="11"/>
    <x v="4"/>
    <n v="0"/>
  </r>
  <r>
    <x v="12"/>
    <x v="0"/>
    <n v="0"/>
  </r>
  <r>
    <x v="12"/>
    <x v="1"/>
    <n v="1.4999999999999999E-2"/>
  </r>
  <r>
    <x v="12"/>
    <x v="2"/>
    <n v="0.01"/>
  </r>
  <r>
    <x v="12"/>
    <x v="3"/>
    <n v="0.01"/>
  </r>
  <r>
    <x v="12"/>
    <x v="4"/>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CC28B4F-5C8E-4790-B44E-71F3575B35ED}" name="PivotTable2" cacheId="0"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rowHeaderCaption="Distinct Closure Types">
  <location ref="K3:K8" firstHeaderRow="1" firstDataRow="1" firstDataCol="1"/>
  <pivotFields count="3">
    <pivotField showAll="0"/>
    <pivotField axis="axisRow" showAll="0">
      <items count="6">
        <item x="1"/>
        <item x="2"/>
        <item x="0"/>
        <item x="3"/>
        <item x="4"/>
        <item t="default"/>
      </items>
    </pivotField>
    <pivotField showAll="0"/>
  </pivotFields>
  <rowFields count="1">
    <field x="1"/>
  </rowFields>
  <rowItems count="5">
    <i>
      <x/>
    </i>
    <i>
      <x v="1"/>
    </i>
    <i>
      <x v="2"/>
    </i>
    <i>
      <x v="3"/>
    </i>
    <i>
      <x v="4"/>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7CD6A61-74F1-4628-8101-AA63D2C7E858}" name="PivotTable1" cacheId="0"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rowHeaderCaption="Distinct Mobility Types">
  <location ref="J3:J16" firstHeaderRow="1" firstDataRow="1" firstDataCol="1"/>
  <pivotFields count="3">
    <pivotField axis="axisRow" showAll="0">
      <items count="14">
        <item x="0"/>
        <item x="1"/>
        <item x="12"/>
        <item x="2"/>
        <item x="9"/>
        <item x="8"/>
        <item x="3"/>
        <item x="4"/>
        <item x="10"/>
        <item x="11"/>
        <item x="5"/>
        <item x="6"/>
        <item x="7"/>
        <item t="default"/>
      </items>
    </pivotField>
    <pivotField showAll="0"/>
    <pivotField showAll="0"/>
  </pivotFields>
  <rowFields count="1">
    <field x="0"/>
  </rowFields>
  <rowItems count="13">
    <i>
      <x/>
    </i>
    <i>
      <x v="1"/>
    </i>
    <i>
      <x v="2"/>
    </i>
    <i>
      <x v="3"/>
    </i>
    <i>
      <x v="4"/>
    </i>
    <i>
      <x v="5"/>
    </i>
    <i>
      <x v="6"/>
    </i>
    <i>
      <x v="7"/>
    </i>
    <i>
      <x v="8"/>
    </i>
    <i>
      <x v="9"/>
    </i>
    <i>
      <x v="10"/>
    </i>
    <i>
      <x v="11"/>
    </i>
    <i>
      <x v="12"/>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D2B7442F-3893-4510-8192-B66123296284}" autoFormatId="16" applyNumberFormats="0" applyBorderFormats="0" applyFontFormats="0" applyPatternFormats="0" applyAlignmentFormats="0" applyWidthHeightFormats="0">
  <queryTableRefresh nextId="44">
    <queryTableFields count="3">
      <queryTableField id="40" name="Row" tableColumnId="21"/>
      <queryTableField id="42" name="Values Key" tableColumnId="22"/>
      <queryTableField id="39" name="Estimated Cost" tableColumnId="20"/>
    </queryTableFields>
  </queryTableRefresh>
  <extLst>
    <ext xmlns:x15="http://schemas.microsoft.com/office/spreadsheetml/2010/11/main" uri="{883FBD77-0823-4a55-B5E3-86C4891E6966}">
      <x15:queryTable sourceDataName="Query - Estimated_Costs"/>
    </ext>
  </extLst>
</queryTable>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F513E3-193F-492A-A62A-01BCE8716209}" name="Input_Grid" displayName="Input_Grid" ref="D12:N18" totalsRowCount="1" headerRowDxfId="50" dataDxfId="49" totalsRowDxfId="48">
  <tableColumns count="11">
    <tableColumn id="10" xr3:uid="{793FB787-2B4E-4D8B-90BA-F022FFB805B8}" name="Row" dataDxfId="22" totalsRowDxfId="21">
      <calculatedColumnFormula xml:space="preserve"> ROW() - 12</calculatedColumnFormula>
    </tableColumn>
    <tableColumn id="9" xr3:uid="{3400F8A9-AE60-4815-B4FE-95611879E80B}" name="Urban Type" dataDxfId="20" totalsRowDxfId="19">
      <calculatedColumnFormula>Urban_Type[Urban Village]</calculatedColumnFormula>
    </tableColumn>
    <tableColumn id="1" xr3:uid="{2924879E-78FA-4454-BC76-C93C72045362}" name="Arterial Category" dataDxfId="18" totalsRowDxfId="17"/>
    <tableColumn id="3" xr3:uid="{A2D7720A-BE00-459C-8508-DDA5022B8BAA}" name="Mobility Type" dataDxfId="16" totalsRowDxfId="15"/>
    <tableColumn id="4" xr3:uid="{ADC12AE2-B8F2-4941-96BB-F5E0370D419F}" name="Closure Type" dataDxfId="14" totalsRowDxfId="13"/>
    <tableColumn id="5" xr3:uid="{FE275616-B948-48A3-BF15-CAE98825348E}" name="Rate Start Days" dataDxfId="12" totalsRowDxfId="11"/>
    <tableColumn id="6" xr3:uid="{47BA5929-8665-4218-A396-3FE7CD108DE5}" name="Duration Day(s)" dataDxfId="10" totalsRowDxfId="9"/>
    <tableColumn id="7" xr3:uid="{CA5C18BC-54B2-4BBF-8F18-EA30F2182480}" name="Square Feet" dataDxfId="8" totalsRowDxfId="7"/>
    <tableColumn id="8" xr3:uid="{6CA91326-7209-483E-8222-BC6A1077A483}" name="Square Feet (Rounded)" dataDxfId="6" totalsRowDxfId="5">
      <calculatedColumnFormula xml:space="preserve"> ROUNDUP(Input_Grid[[#This Row],[Square Feet]],-2)</calculatedColumnFormula>
    </tableColumn>
    <tableColumn id="13" xr3:uid="{9408CF01-9028-40E8-9753-911B33A2FA41}" name="Key Value" dataDxfId="4" totalsRowDxfId="3">
      <calculatedColumnFormula>CONCATENATE( Input_Grid[[#This Row],[Row]], "-",Input_Grid[[#This Row],[Urban Type]],"-",Input_Grid[[#This Row],[Arterial Category]],"-",Input_Grid[[#This Row],[Mobility Type]],"-",Input_Grid[[#This Row],[Closure Type]],"-",Input_Grid[[#This Row],[Rate Start Days]],"-",Input_Grid[[#This Row],[Duration Day(s)]],"-",Input_Grid[[#This Row],[Square Feet]])</calculatedColumnFormula>
    </tableColumn>
    <tableColumn id="12" xr3:uid="{7EFB5E4E-6478-4FB2-85EE-46D69A881F1F}" name="Estimated Cost" totalsRowFunction="custom" dataDxfId="2" totalsRowDxfId="1">
      <calculatedColumnFormula>IFERROR(IF(VLOOKUP(Input_Grid[[#This Row],[Row]],Estimated_Costs[],2,FALSE) = Input_Grid[[#This Row],[Key Value]], VLOOKUP(Input_Grid[[#This Row],[Row]],Estimated_Costs[],3,FALSE), "Refresh needed"), "Edit and refresh")</calculatedColumnFormula>
      <totalsRowFormula xml:space="preserve"> SUM(Input_Grid[Estimated Cost])</totalsRowFormula>
    </tableColumn>
  </tableColumns>
  <tableStyleInfo name="TableStyleMedium13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135BBE9-1B27-44CC-9950-46FE6B74CBEE}" name="Urban_Type" displayName="Urban_Type" ref="F7:F8" totalsRowShown="0" headerRowDxfId="47" dataDxfId="45" headerRowBorderDxfId="46">
  <tableColumns count="1">
    <tableColumn id="1" xr3:uid="{2A8D7B12-C492-4704-AE9A-9CAF33F0A258}" name="Urban Village" dataDxfId="44"/>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12EAE7A-0A2F-4E16-A78A-9E0BF3CD2815}" name="Estimated_Costs" displayName="Estimated_Costs" ref="B2:D4" tableType="queryTable" totalsRowCount="1">
  <autoFilter ref="B2:D3" xr:uid="{7C0FE372-A36A-40F6-87E6-EA93D77ABBD1}"/>
  <tableColumns count="3">
    <tableColumn id="21" xr3:uid="{514B640D-32D0-443D-B3E2-CB00672B7BA3}" uniqueName="21" name="Row" queryTableFieldId="40" dataDxfId="43"/>
    <tableColumn id="22" xr3:uid="{EB50A41D-4687-43C4-A513-D085D7347A29}" uniqueName="22" name="Values Key" queryTableFieldId="42"/>
    <tableColumn id="20" xr3:uid="{499DF86D-1D86-40BA-ACC1-10C2F324E070}" uniqueName="20" name="Estimated Cost" totalsRowFunction="sum" queryTableFieldId="39" dataDxfId="42" totalsRowDxfId="41"/>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DB0C457-C231-4BA8-9FB9-2DE6959B3E75}" name="Arterial_Mult" displayName="Arterial_Mult" ref="B13:D33" totalsRowShown="0" dataDxfId="40">
  <autoFilter ref="B13:D33" xr:uid="{8D8D3B78-161F-4843-8D30-0266DE1F9908}"/>
  <tableColumns count="3">
    <tableColumn id="1" xr3:uid="{51A7E4CD-E071-4510-9877-AF53AA58471A}" name="Days" dataDxfId="39"/>
    <tableColumn id="3" xr3:uid="{01F496DD-3D19-47AB-B8DD-6471E27A253E}" name="Arterial Class" dataDxfId="38"/>
    <tableColumn id="2" xr3:uid="{BBD5E19E-841C-4740-A10A-0ADCCD4D16B1}" name="Arterial_Multiplier" dataDxfId="37"/>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562E791-BD27-46E0-9107-BCE57BC7BF8D}" name="Street_Rate" displayName="Street_Rate" ref="B8:C10" totalsRowShown="0" headerRowDxfId="36" dataDxfId="35">
  <autoFilter ref="B8:C10" xr:uid="{223EAF9F-F244-4DC2-9AAA-FCD98EB220CE}"/>
  <tableColumns count="2">
    <tableColumn id="1" xr3:uid="{28916B91-1DC9-4576-9691-9CDF1558384A}" name="Arterial Type" dataDxfId="34"/>
    <tableColumn id="2" xr3:uid="{0975157F-1E3B-40D0-B6D5-B2884B43D5F4}" name="Arterial Rate" dataDxfId="33"/>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7F09237-178A-4339-A2A2-90112E4DF73D}" name="Mobility_Impact_Rate" displayName="Mobility_Impact_Rate" ref="F2:H67" totalsRowShown="0" headerRowDxfId="32" dataDxfId="31">
  <autoFilter ref="F2:H67" xr:uid="{98489263-0340-4DCD-ADF0-2C80D1EE8555}"/>
  <tableColumns count="3">
    <tableColumn id="1" xr3:uid="{FDD377B4-076A-4A54-9111-7AE9E628FEC6}" name="Mobility Type" dataDxfId="30"/>
    <tableColumn id="2" xr3:uid="{4BCAB5A2-4349-45FA-A675-DD41DE0F650E}" name="Impact Type" dataDxfId="29"/>
    <tableColumn id="3" xr3:uid="{E962E58A-83AF-4787-A661-CCB7EE2A3695}" name="Mobility Impact Rate" dataDxfId="28"/>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025B284-D331-4C7C-A762-3E4DF080ABFC}" name="Urban_Rate" displayName="Urban_Rate" ref="B2:C5" totalsRowShown="0" headerRowDxfId="27" dataDxfId="26" tableBorderDxfId="25">
  <autoFilter ref="B2:C5" xr:uid="{681FE378-0B51-4AFE-ABFB-F988E606D7A2}"/>
  <tableColumns count="2">
    <tableColumn id="1" xr3:uid="{F19E4F30-61CE-4E1B-921A-DD477BC19F0B}" name="Urban Type" dataDxfId="24"/>
    <tableColumn id="2" xr3:uid="{936AC841-F571-4859-A42C-ACC31AA3838A}" name="Urban Rate" dataDxfId="23"/>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3CA03-4AE3-419D-B050-E3696E6B1CBA}">
  <dimension ref="B1:P38"/>
  <sheetViews>
    <sheetView showGridLines="0" tabSelected="1" view="pageBreakPreview" topLeftCell="B1" zoomScale="130" zoomScaleNormal="100" zoomScaleSheetLayoutView="130" workbookViewId="0">
      <selection activeCell="L17" sqref="L17"/>
    </sheetView>
  </sheetViews>
  <sheetFormatPr defaultRowHeight="16.5" x14ac:dyDescent="0.3"/>
  <cols>
    <col min="1" max="1" width="3" style="11" bestFit="1" customWidth="1"/>
    <col min="2" max="2" width="10.5703125" style="11" customWidth="1"/>
    <col min="3" max="3" width="1.28515625" style="11" customWidth="1"/>
    <col min="4" max="4" width="12" style="11" customWidth="1"/>
    <col min="5" max="5" width="8.42578125" style="11" hidden="1" customWidth="1"/>
    <col min="6" max="6" width="18.85546875" style="11" customWidth="1"/>
    <col min="7" max="7" width="30.140625" style="11" customWidth="1"/>
    <col min="8" max="8" width="28.7109375" style="11" bestFit="1" customWidth="1"/>
    <col min="9" max="9" width="11.28515625" style="11" customWidth="1"/>
    <col min="10" max="10" width="10" style="11" customWidth="1"/>
    <col min="11" max="11" width="8.7109375" style="11" customWidth="1"/>
    <col min="12" max="12" width="13.85546875" style="11" customWidth="1"/>
    <col min="13" max="13" width="81.28515625" style="11" hidden="1" customWidth="1"/>
    <col min="14" max="14" width="20" style="11" customWidth="1"/>
    <col min="15" max="15" width="3.5703125" style="11" customWidth="1"/>
    <col min="16" max="16" width="23" style="11" customWidth="1"/>
    <col min="17" max="17" width="11.7109375" style="11" customWidth="1"/>
    <col min="18" max="18" width="7.7109375" style="11" customWidth="1"/>
    <col min="19" max="19" width="5.7109375" style="11" customWidth="1"/>
    <col min="20" max="20" width="6.5703125" style="11" customWidth="1"/>
    <col min="21" max="22" width="5.28515625" style="11" customWidth="1"/>
    <col min="23" max="23" width="5.5703125" style="11" customWidth="1"/>
    <col min="24" max="24" width="4.85546875" style="11" customWidth="1"/>
    <col min="25" max="25" width="5.85546875" style="11" customWidth="1"/>
    <col min="26" max="26" width="12.42578125" style="11" bestFit="1" customWidth="1"/>
    <col min="27" max="27" width="20.28515625" style="11" customWidth="1"/>
    <col min="28" max="28" width="33.28515625" style="11" bestFit="1" customWidth="1"/>
    <col min="29" max="29" width="11.28515625" style="11" bestFit="1" customWidth="1"/>
    <col min="30" max="30" width="14.42578125" style="11" bestFit="1" customWidth="1"/>
    <col min="31" max="31" width="11.140625" style="11" bestFit="1" customWidth="1"/>
    <col min="32" max="32" width="9.140625" style="11" customWidth="1"/>
    <col min="33" max="16384" width="9.140625" style="11"/>
  </cols>
  <sheetData>
    <row r="1" spans="2:15" ht="9.75" customHeight="1" x14ac:dyDescent="0.3"/>
    <row r="2" spans="2:15" ht="16.5" customHeight="1" x14ac:dyDescent="0.3">
      <c r="F2" s="53" t="s">
        <v>65</v>
      </c>
      <c r="G2" s="53"/>
      <c r="H2" s="53"/>
      <c r="I2" s="53"/>
      <c r="J2" s="53"/>
      <c r="K2" s="53"/>
      <c r="L2" s="53"/>
      <c r="M2" s="53"/>
      <c r="N2" s="53"/>
    </row>
    <row r="3" spans="2:15" ht="16.5" customHeight="1" x14ac:dyDescent="0.3">
      <c r="F3" s="53"/>
      <c r="G3" s="53"/>
      <c r="H3" s="53"/>
      <c r="I3" s="53"/>
      <c r="J3" s="53"/>
      <c r="K3" s="53"/>
      <c r="L3" s="53"/>
      <c r="M3" s="53"/>
      <c r="N3" s="53"/>
    </row>
    <row r="4" spans="2:15" ht="16.5" customHeight="1" x14ac:dyDescent="0.55000000000000004">
      <c r="F4" s="24"/>
      <c r="G4" s="25" t="s">
        <v>66</v>
      </c>
      <c r="H4" s="24"/>
      <c r="I4" s="24"/>
      <c r="J4" s="24"/>
      <c r="K4" s="24"/>
      <c r="L4" s="24"/>
      <c r="M4" s="24"/>
      <c r="N4" s="24"/>
    </row>
    <row r="5" spans="2:15" ht="25.5" customHeight="1" x14ac:dyDescent="0.55000000000000004">
      <c r="F5" s="24"/>
      <c r="G5" s="26" t="s">
        <v>67</v>
      </c>
      <c r="H5" s="24"/>
      <c r="I5" s="24"/>
      <c r="J5" s="27" t="str">
        <f>HYPERLINK("https://streetsillustrated.seattle.gov/map/", "Streets Illustrated")</f>
        <v>Streets Illustrated</v>
      </c>
      <c r="K5" s="24"/>
      <c r="L5" s="24"/>
      <c r="M5" s="24"/>
      <c r="N5" s="24"/>
    </row>
    <row r="6" spans="2:15" ht="17.25" thickBot="1" x14ac:dyDescent="0.35">
      <c r="B6" s="9"/>
      <c r="C6" s="9"/>
      <c r="D6" s="10"/>
      <c r="E6" s="10"/>
      <c r="F6" s="9"/>
      <c r="G6" s="28"/>
      <c r="H6" s="28"/>
      <c r="I6" s="9"/>
      <c r="J6" s="9"/>
      <c r="K6" s="9"/>
      <c r="L6" s="9"/>
      <c r="M6" s="9"/>
      <c r="N6" s="9"/>
      <c r="O6" s="9"/>
    </row>
    <row r="7" spans="2:15" ht="10.5" hidden="1" customHeight="1" thickBot="1" x14ac:dyDescent="0.35">
      <c r="D7" s="10"/>
      <c r="E7" s="10"/>
      <c r="F7" s="29" t="s">
        <v>12</v>
      </c>
      <c r="G7" s="28"/>
      <c r="H7" s="28"/>
      <c r="I7" s="9"/>
      <c r="J7" s="9"/>
      <c r="K7" s="9"/>
      <c r="L7" s="9"/>
      <c r="M7" s="9"/>
      <c r="N7" s="9"/>
      <c r="O7" s="9"/>
    </row>
    <row r="8" spans="2:15" ht="21" thickBot="1" x14ac:dyDescent="0.35">
      <c r="B8" s="9"/>
      <c r="C8" s="9"/>
      <c r="D8" s="47" t="s">
        <v>51</v>
      </c>
      <c r="E8" s="10"/>
      <c r="F8" s="49" t="s">
        <v>13</v>
      </c>
      <c r="G8" s="10" t="s">
        <v>57</v>
      </c>
      <c r="H8" s="28"/>
      <c r="I8" s="9"/>
      <c r="J8" s="10"/>
      <c r="K8" s="10"/>
      <c r="L8" s="10"/>
      <c r="M8" s="10"/>
      <c r="N8" s="10"/>
      <c r="O8" s="10"/>
    </row>
    <row r="9" spans="2:15" x14ac:dyDescent="0.3">
      <c r="B9" s="10"/>
      <c r="C9" s="10"/>
      <c r="D9" s="10"/>
      <c r="E9" s="10"/>
      <c r="F9" s="10"/>
      <c r="G9" s="10"/>
      <c r="H9" s="28"/>
      <c r="I9" s="12"/>
      <c r="J9" s="9"/>
      <c r="K9" s="9"/>
      <c r="L9" s="9"/>
      <c r="M9" s="9"/>
      <c r="N9" s="9"/>
      <c r="O9" s="9"/>
    </row>
    <row r="10" spans="2:15" ht="12.75" customHeight="1" x14ac:dyDescent="0.3"/>
    <row r="11" spans="2:15" ht="17.25" customHeight="1" thickBot="1" x14ac:dyDescent="0.35">
      <c r="B11" s="9"/>
      <c r="C11" s="9"/>
      <c r="D11" s="13"/>
      <c r="E11" s="14"/>
      <c r="F11" s="60" t="s">
        <v>64</v>
      </c>
      <c r="G11" s="60"/>
      <c r="H11" s="60"/>
      <c r="I11" s="60"/>
      <c r="J11" s="60"/>
      <c r="K11" s="60"/>
      <c r="L11" s="13"/>
      <c r="M11" s="13"/>
      <c r="N11" s="13"/>
      <c r="O11" s="9"/>
    </row>
    <row r="12" spans="2:15" s="15" customFormat="1" ht="33.75" thickBot="1" x14ac:dyDescent="0.35">
      <c r="B12" s="55" t="s">
        <v>58</v>
      </c>
      <c r="C12" s="9"/>
      <c r="D12" s="44" t="s">
        <v>53</v>
      </c>
      <c r="E12" s="11" t="s">
        <v>51</v>
      </c>
      <c r="F12" s="15" t="s">
        <v>59</v>
      </c>
      <c r="G12" s="15" t="s">
        <v>39</v>
      </c>
      <c r="H12" s="15" t="s">
        <v>14</v>
      </c>
      <c r="I12" s="15" t="s">
        <v>42</v>
      </c>
      <c r="J12" s="15" t="s">
        <v>46</v>
      </c>
      <c r="K12" s="15" t="s">
        <v>47</v>
      </c>
      <c r="L12" s="42" t="s">
        <v>48</v>
      </c>
      <c r="M12" s="11" t="s">
        <v>56</v>
      </c>
      <c r="N12" s="42" t="s">
        <v>54</v>
      </c>
      <c r="O12" s="9"/>
    </row>
    <row r="13" spans="2:15" s="15" customFormat="1" ht="17.25" thickBot="1" x14ac:dyDescent="0.35">
      <c r="B13" s="56"/>
      <c r="C13" s="9"/>
      <c r="D13" s="45">
        <f t="shared" ref="D13:D16" si="0" xml:space="preserve"> ROW() - 12</f>
        <v>1</v>
      </c>
      <c r="E13" s="11" t="str">
        <f>Urban_Type[Urban Village]</f>
        <v>Urban Center</v>
      </c>
      <c r="F13" s="11" t="s">
        <v>16</v>
      </c>
      <c r="G13" s="11" t="s">
        <v>22</v>
      </c>
      <c r="H13" s="11" t="s">
        <v>24</v>
      </c>
      <c r="I13" s="11"/>
      <c r="J13" s="11"/>
      <c r="K13" s="11"/>
      <c r="L13" s="42">
        <f xml:space="preserve"> ROUNDUP(Input_Grid[[#This Row],[Square Feet]],-2)</f>
        <v>0</v>
      </c>
      <c r="M13" s="11" t="str">
        <f>CONCATENATE( Input_Grid[[#This Row],[Row]], "-",Input_Grid[[#This Row],[Urban Type]],"-",Input_Grid[[#This Row],[Arterial Category]],"-",Input_Grid[[#This Row],[Mobility Type]],"-",Input_Grid[[#This Row],[Closure Type]],"-",Input_Grid[[#This Row],[Rate Start Days]],"-",Input_Grid[[#This Row],[Duration Day(s)]],"-",Input_Grid[[#This Row],[Square Feet]])</f>
        <v>1-Urban Center-Arterial Street-Alley-Closed to Public---</v>
      </c>
      <c r="N13" s="43" t="str">
        <f>IFERROR(IF(VLOOKUP(Input_Grid[[#This Row],[Row]],Estimated_Costs[],2,FALSE) = Input_Grid[[#This Row],[Key Value]], VLOOKUP(Input_Grid[[#This Row],[Row]],Estimated_Costs[],3,FALSE), "Refresh needed"), "Edit and refresh")</f>
        <v>Refresh needed</v>
      </c>
      <c r="O13" s="9"/>
    </row>
    <row r="14" spans="2:15" ht="17.25" thickBot="1" x14ac:dyDescent="0.35">
      <c r="B14" s="56"/>
      <c r="C14" s="9"/>
      <c r="D14" s="45">
        <f t="shared" si="0"/>
        <v>2</v>
      </c>
      <c r="E14" s="11" t="str">
        <f>Urban_Type[Urban Village]</f>
        <v>Urban Center</v>
      </c>
      <c r="F14" s="11" t="s">
        <v>16</v>
      </c>
      <c r="G14" s="11" t="s">
        <v>22</v>
      </c>
      <c r="H14" s="11" t="s">
        <v>24</v>
      </c>
      <c r="L14" s="42">
        <f xml:space="preserve"> ROUNDUP(Input_Grid[[#This Row],[Square Feet]],-2)</f>
        <v>0</v>
      </c>
      <c r="M14" s="11" t="str">
        <f>CONCATENATE( Input_Grid[[#This Row],[Row]], "-",Input_Grid[[#This Row],[Urban Type]],"-",Input_Grid[[#This Row],[Arterial Category]],"-",Input_Grid[[#This Row],[Mobility Type]],"-",Input_Grid[[#This Row],[Closure Type]],"-",Input_Grid[[#This Row],[Rate Start Days]],"-",Input_Grid[[#This Row],[Duration Day(s)]],"-",Input_Grid[[#This Row],[Square Feet]])</f>
        <v>2-Urban Center-Arterial Street-Alley-Closed to Public---</v>
      </c>
      <c r="N14" s="43" t="str">
        <f>IFERROR(IF(VLOOKUP(Input_Grid[[#This Row],[Row]],Estimated_Costs[],2,FALSE) = Input_Grid[[#This Row],[Key Value]], VLOOKUP(Input_Grid[[#This Row],[Row]],Estimated_Costs[],3,FALSE), "Refresh needed"), "Edit and refresh")</f>
        <v>Edit and refresh</v>
      </c>
      <c r="O14" s="9"/>
    </row>
    <row r="15" spans="2:15" ht="17.25" thickBot="1" x14ac:dyDescent="0.35">
      <c r="B15" s="56"/>
      <c r="C15" s="9"/>
      <c r="D15" s="45">
        <f t="shared" si="0"/>
        <v>3</v>
      </c>
      <c r="E15" s="11" t="str">
        <f>Urban_Type[Urban Village]</f>
        <v>Urban Center</v>
      </c>
      <c r="F15" s="11" t="s">
        <v>16</v>
      </c>
      <c r="G15" s="11" t="s">
        <v>22</v>
      </c>
      <c r="H15" s="11" t="s">
        <v>24</v>
      </c>
      <c r="L15" s="42">
        <f xml:space="preserve"> ROUNDUP(Input_Grid[[#This Row],[Square Feet]],-2)</f>
        <v>0</v>
      </c>
      <c r="M15" s="11" t="str">
        <f>CONCATENATE( Input_Grid[[#This Row],[Row]], "-",Input_Grid[[#This Row],[Urban Type]],"-",Input_Grid[[#This Row],[Arterial Category]],"-",Input_Grid[[#This Row],[Mobility Type]],"-",Input_Grid[[#This Row],[Closure Type]],"-",Input_Grid[[#This Row],[Rate Start Days]],"-",Input_Grid[[#This Row],[Duration Day(s)]],"-",Input_Grid[[#This Row],[Square Feet]])</f>
        <v>3-Urban Center-Arterial Street-Alley-Closed to Public---</v>
      </c>
      <c r="N15" s="43" t="str">
        <f>IFERROR(IF(VLOOKUP(Input_Grid[[#This Row],[Row]],Estimated_Costs[],2,FALSE) = Input_Grid[[#This Row],[Key Value]], VLOOKUP(Input_Grid[[#This Row],[Row]],Estimated_Costs[],3,FALSE), "Refresh needed"), "Edit and refresh")</f>
        <v>Edit and refresh</v>
      </c>
      <c r="O15" s="9"/>
    </row>
    <row r="16" spans="2:15" ht="17.25" thickBot="1" x14ac:dyDescent="0.35">
      <c r="B16" s="56"/>
      <c r="C16" s="9"/>
      <c r="D16" s="46">
        <f t="shared" si="0"/>
        <v>4</v>
      </c>
      <c r="E16" s="11" t="str">
        <f>Urban_Type[Urban Village]</f>
        <v>Urban Center</v>
      </c>
      <c r="F16" s="11" t="s">
        <v>16</v>
      </c>
      <c r="G16" s="11" t="s">
        <v>22</v>
      </c>
      <c r="H16" s="11" t="s">
        <v>24</v>
      </c>
      <c r="L16" s="42">
        <f xml:space="preserve"> ROUNDUP(Input_Grid[[#This Row],[Square Feet]],-2)</f>
        <v>0</v>
      </c>
      <c r="M16" s="11" t="str">
        <f>CONCATENATE( Input_Grid[[#This Row],[Row]], "-",Input_Grid[[#This Row],[Urban Type]],"-",Input_Grid[[#This Row],[Arterial Category]],"-",Input_Grid[[#This Row],[Mobility Type]],"-",Input_Grid[[#This Row],[Closure Type]],"-",Input_Grid[[#This Row],[Rate Start Days]],"-",Input_Grid[[#This Row],[Duration Day(s)]],"-",Input_Grid[[#This Row],[Square Feet]])</f>
        <v>4-Urban Center-Arterial Street-Alley-Closed to Public---</v>
      </c>
      <c r="N16" s="43" t="str">
        <f>IFERROR(IF(VLOOKUP(Input_Grid[[#This Row],[Row]],Estimated_Costs[],2,FALSE) = Input_Grid[[#This Row],[Key Value]], VLOOKUP(Input_Grid[[#This Row],[Row]],Estimated_Costs[],3,FALSE), "Refresh needed"), "Edit and refresh")</f>
        <v>Edit and refresh</v>
      </c>
      <c r="O16" s="9"/>
    </row>
    <row r="17" spans="2:16" ht="17.25" thickBot="1" x14ac:dyDescent="0.35">
      <c r="B17" s="56"/>
      <c r="C17" s="9"/>
      <c r="D17" s="46">
        <f xml:space="preserve"> ROW() - 12</f>
        <v>5</v>
      </c>
      <c r="E17" s="11" t="str">
        <f>Urban_Type[Urban Village]</f>
        <v>Urban Center</v>
      </c>
      <c r="F17" s="11" t="s">
        <v>16</v>
      </c>
      <c r="G17" s="11" t="s">
        <v>22</v>
      </c>
      <c r="H17" s="11" t="s">
        <v>24</v>
      </c>
      <c r="L17" s="42">
        <f xml:space="preserve"> ROUNDUP(Input_Grid[[#This Row],[Square Feet]],-2)</f>
        <v>0</v>
      </c>
      <c r="M17" s="48" t="str">
        <f>CONCATENATE( Input_Grid[[#This Row],[Row]], "-",Input_Grid[[#This Row],[Urban Type]],"-",Input_Grid[[#This Row],[Arterial Category]],"-",Input_Grid[[#This Row],[Mobility Type]],"-",Input_Grid[[#This Row],[Closure Type]],"-",Input_Grid[[#This Row],[Rate Start Days]],"-",Input_Grid[[#This Row],[Duration Day(s)]],"-",Input_Grid[[#This Row],[Square Feet]])</f>
        <v>5-Urban Center-Arterial Street-Alley-Closed to Public---</v>
      </c>
      <c r="N17" s="43" t="str">
        <f>IFERROR(IF(VLOOKUP(Input_Grid[[#This Row],[Row]],Estimated_Costs[],2,FALSE) = Input_Grid[[#This Row],[Key Value]], VLOOKUP(Input_Grid[[#This Row],[Row]],Estimated_Costs[],3,FALSE), "Refresh needed"), "Edit and refresh")</f>
        <v>Edit and refresh</v>
      </c>
      <c r="O17" s="9"/>
    </row>
    <row r="18" spans="2:16" ht="17.25" thickBot="1" x14ac:dyDescent="0.35">
      <c r="B18" s="57"/>
      <c r="C18" s="9"/>
      <c r="D18" s="45"/>
      <c r="L18" s="42"/>
      <c r="N18" s="30">
        <f xml:space="preserve"> SUM(Input_Grid[Estimated Cost])</f>
        <v>0</v>
      </c>
      <c r="O18" s="58" t="s">
        <v>63</v>
      </c>
      <c r="P18" s="59"/>
    </row>
    <row r="19" spans="2:16" ht="34.5" customHeight="1" x14ac:dyDescent="0.3">
      <c r="B19" s="9"/>
      <c r="C19" s="9"/>
      <c r="D19" s="9"/>
      <c r="F19" s="54" t="s">
        <v>60</v>
      </c>
      <c r="G19" s="54"/>
      <c r="H19" s="54"/>
      <c r="I19" s="54"/>
      <c r="J19" s="54"/>
      <c r="K19" s="54"/>
      <c r="L19" s="9"/>
      <c r="M19" s="9"/>
      <c r="N19" s="9"/>
      <c r="O19" s="9"/>
    </row>
    <row r="21" spans="2:16" ht="15" customHeight="1" x14ac:dyDescent="0.3">
      <c r="B21" s="9"/>
      <c r="C21" s="9"/>
      <c r="D21" s="51" t="s">
        <v>62</v>
      </c>
      <c r="E21" s="51"/>
      <c r="F21" s="51"/>
      <c r="G21" s="51"/>
      <c r="H21" s="51"/>
      <c r="I21" s="51"/>
      <c r="J21" s="51"/>
      <c r="K21" s="51"/>
      <c r="L21" s="51"/>
      <c r="M21" s="51"/>
      <c r="N21" s="51"/>
      <c r="O21" s="9"/>
    </row>
    <row r="22" spans="2:16" ht="17.25" thickBot="1" x14ac:dyDescent="0.35">
      <c r="B22" s="9"/>
      <c r="C22" s="9"/>
      <c r="D22" s="52"/>
      <c r="E22" s="52"/>
      <c r="F22" s="52"/>
      <c r="G22" s="52"/>
      <c r="H22" s="52"/>
      <c r="I22" s="52"/>
      <c r="J22" s="52"/>
      <c r="K22" s="52"/>
      <c r="L22" s="52"/>
      <c r="M22" s="52"/>
      <c r="N22" s="52"/>
      <c r="O22" s="9"/>
    </row>
    <row r="23" spans="2:16" ht="17.25" thickTop="1" x14ac:dyDescent="0.3">
      <c r="B23" s="9"/>
      <c r="C23" s="9"/>
      <c r="D23" s="16" t="s">
        <v>10</v>
      </c>
      <c r="E23" s="17"/>
      <c r="F23" s="16"/>
      <c r="G23" s="16"/>
      <c r="H23" s="16"/>
      <c r="I23" s="16"/>
      <c r="J23" s="16"/>
      <c r="K23" s="16"/>
      <c r="L23" s="16"/>
      <c r="M23" s="16"/>
      <c r="N23" s="16"/>
      <c r="O23" s="9"/>
    </row>
    <row r="24" spans="2:16" ht="21" thickBot="1" x14ac:dyDescent="0.4">
      <c r="B24" s="9"/>
      <c r="C24" s="9"/>
      <c r="D24" s="31" t="s">
        <v>8</v>
      </c>
      <c r="E24" s="31"/>
      <c r="F24" s="31"/>
      <c r="G24" s="9"/>
      <c r="H24" s="9"/>
      <c r="I24" s="9"/>
      <c r="J24" s="9"/>
      <c r="K24" s="9"/>
      <c r="L24" s="9"/>
      <c r="M24" s="9"/>
      <c r="N24" s="9"/>
      <c r="O24" s="9"/>
    </row>
    <row r="25" spans="2:16" ht="17.25" thickBot="1" x14ac:dyDescent="0.35">
      <c r="B25" s="9"/>
      <c r="C25" s="9"/>
      <c r="D25" s="32" t="s">
        <v>0</v>
      </c>
      <c r="F25" s="18"/>
      <c r="G25" s="9"/>
      <c r="H25" s="50"/>
      <c r="I25" s="50"/>
      <c r="J25" s="50"/>
      <c r="K25" s="50"/>
      <c r="L25" s="50"/>
      <c r="M25" s="50"/>
      <c r="N25" s="50"/>
      <c r="O25" s="9"/>
    </row>
    <row r="26" spans="2:16" ht="17.25" thickBot="1" x14ac:dyDescent="0.35">
      <c r="B26" s="9"/>
      <c r="C26" s="9"/>
      <c r="D26" s="32" t="s">
        <v>1</v>
      </c>
      <c r="F26" s="19"/>
      <c r="G26" s="9"/>
      <c r="H26" s="50"/>
      <c r="I26" s="50"/>
      <c r="J26" s="50"/>
      <c r="K26" s="50"/>
      <c r="L26" s="50"/>
      <c r="M26" s="50"/>
      <c r="N26" s="50"/>
      <c r="O26" s="9"/>
    </row>
    <row r="27" spans="2:16" ht="20.25" x14ac:dyDescent="0.35">
      <c r="B27" s="9"/>
      <c r="C27" s="9"/>
      <c r="D27" s="33" t="s">
        <v>2</v>
      </c>
      <c r="F27" s="34" t="str">
        <f>IF(OR(F26="",F25=""),"",F26-F25)</f>
        <v/>
      </c>
      <c r="G27" s="9"/>
      <c r="H27" s="50"/>
      <c r="I27" s="50"/>
      <c r="J27" s="50"/>
      <c r="K27" s="50"/>
      <c r="L27" s="50"/>
      <c r="M27" s="50"/>
      <c r="N27" s="50"/>
      <c r="O27" s="9"/>
    </row>
    <row r="28" spans="2:16" x14ac:dyDescent="0.3">
      <c r="B28" s="9"/>
      <c r="C28" s="9"/>
      <c r="D28" s="9"/>
      <c r="E28" s="9"/>
      <c r="F28" s="9"/>
      <c r="G28" s="9"/>
      <c r="H28" s="50"/>
      <c r="I28" s="50"/>
      <c r="J28" s="50"/>
      <c r="K28" s="50"/>
      <c r="L28" s="50"/>
      <c r="M28" s="50"/>
      <c r="N28" s="50"/>
      <c r="O28" s="9"/>
    </row>
    <row r="29" spans="2:16" ht="21" thickBot="1" x14ac:dyDescent="0.4">
      <c r="B29" s="9"/>
      <c r="C29" s="9"/>
      <c r="D29" s="35" t="s">
        <v>11</v>
      </c>
      <c r="E29" s="36"/>
      <c r="F29" s="35"/>
      <c r="G29" s="9"/>
      <c r="H29" s="50"/>
      <c r="I29" s="50"/>
      <c r="J29" s="50"/>
      <c r="K29" s="50"/>
      <c r="L29" s="50"/>
      <c r="M29" s="50"/>
      <c r="N29" s="50"/>
      <c r="O29" s="9"/>
    </row>
    <row r="30" spans="2:16" ht="17.25" thickBot="1" x14ac:dyDescent="0.35">
      <c r="B30" s="9"/>
      <c r="C30" s="9"/>
      <c r="D30" s="32" t="s">
        <v>0</v>
      </c>
      <c r="F30" s="18"/>
      <c r="G30" s="9"/>
      <c r="H30" s="50"/>
      <c r="I30" s="50"/>
      <c r="J30" s="50"/>
      <c r="K30" s="50"/>
      <c r="L30" s="50"/>
      <c r="M30" s="50"/>
      <c r="N30" s="50"/>
      <c r="O30" s="9"/>
    </row>
    <row r="31" spans="2:16" ht="17.25" thickBot="1" x14ac:dyDescent="0.35">
      <c r="B31" s="9"/>
      <c r="C31" s="9"/>
      <c r="D31" s="32" t="s">
        <v>2</v>
      </c>
      <c r="F31" s="20"/>
      <c r="G31" s="9"/>
      <c r="H31" s="50"/>
      <c r="I31" s="50"/>
      <c r="J31" s="50"/>
      <c r="K31" s="50"/>
      <c r="L31" s="50"/>
      <c r="M31" s="50"/>
      <c r="N31" s="50"/>
      <c r="O31" s="9"/>
    </row>
    <row r="32" spans="2:16" ht="20.25" x14ac:dyDescent="0.35">
      <c r="B32" s="9"/>
      <c r="C32" s="9"/>
      <c r="D32" s="33" t="s">
        <v>1</v>
      </c>
      <c r="F32" s="37" t="str">
        <f>IF(OR(F31="",F30=""),"",F30+F31)</f>
        <v/>
      </c>
      <c r="G32" s="9"/>
      <c r="H32" s="50"/>
      <c r="I32" s="50"/>
      <c r="J32" s="50"/>
      <c r="K32" s="50"/>
      <c r="L32" s="50"/>
      <c r="M32" s="50"/>
      <c r="N32" s="50"/>
      <c r="O32" s="9"/>
    </row>
    <row r="33" spans="2:15" x14ac:dyDescent="0.3">
      <c r="B33" s="9"/>
      <c r="C33" s="9"/>
      <c r="D33" s="9"/>
      <c r="E33" s="9"/>
      <c r="F33" s="9"/>
      <c r="G33" s="9"/>
      <c r="H33" s="50"/>
      <c r="I33" s="50"/>
      <c r="J33" s="50"/>
      <c r="K33" s="50"/>
      <c r="L33" s="50"/>
      <c r="M33" s="50"/>
      <c r="N33" s="50"/>
      <c r="O33" s="9"/>
    </row>
    <row r="34" spans="2:15" ht="21" thickBot="1" x14ac:dyDescent="0.4">
      <c r="B34" s="9"/>
      <c r="C34" s="9"/>
      <c r="D34" s="40" t="s">
        <v>9</v>
      </c>
      <c r="E34" s="36"/>
      <c r="F34" s="40"/>
      <c r="G34" s="9"/>
      <c r="H34" s="50"/>
      <c r="I34" s="50"/>
      <c r="J34" s="50"/>
      <c r="K34" s="50"/>
      <c r="L34" s="50"/>
      <c r="M34" s="50"/>
      <c r="N34" s="50"/>
      <c r="O34" s="9"/>
    </row>
    <row r="35" spans="2:15" ht="17.25" thickBot="1" x14ac:dyDescent="0.35">
      <c r="B35" s="9"/>
      <c r="C35" s="9"/>
      <c r="D35" s="38" t="s">
        <v>3</v>
      </c>
      <c r="F35" s="21"/>
      <c r="G35" s="9" t="s">
        <v>7</v>
      </c>
      <c r="H35" s="50"/>
      <c r="I35" s="50"/>
      <c r="J35" s="50"/>
      <c r="K35" s="50"/>
      <c r="L35" s="50"/>
      <c r="M35" s="50"/>
      <c r="N35" s="50"/>
      <c r="O35" s="9"/>
    </row>
    <row r="36" spans="2:15" ht="17.25" thickBot="1" x14ac:dyDescent="0.35">
      <c r="B36" s="9"/>
      <c r="C36" s="9"/>
      <c r="D36" s="38" t="s">
        <v>4</v>
      </c>
      <c r="F36" s="22"/>
      <c r="G36" s="9" t="s">
        <v>7</v>
      </c>
      <c r="H36" s="50"/>
      <c r="I36" s="50"/>
      <c r="J36" s="50"/>
      <c r="K36" s="50"/>
      <c r="L36" s="50"/>
      <c r="M36" s="50"/>
      <c r="N36" s="50"/>
      <c r="O36" s="9"/>
    </row>
    <row r="37" spans="2:15" ht="20.25" x14ac:dyDescent="0.35">
      <c r="B37" s="9"/>
      <c r="C37" s="9"/>
      <c r="D37" s="39" t="s">
        <v>5</v>
      </c>
      <c r="F37" s="41" t="str">
        <f>IF(OR(F35="",F36=""),"",ROUNDUP(F35*F36,-2))</f>
        <v/>
      </c>
      <c r="G37" s="9" t="s">
        <v>6</v>
      </c>
      <c r="H37" s="50"/>
      <c r="I37" s="50"/>
      <c r="J37" s="50"/>
      <c r="K37" s="50"/>
      <c r="L37" s="50"/>
      <c r="M37" s="50"/>
      <c r="N37" s="50"/>
      <c r="O37" s="9"/>
    </row>
    <row r="38" spans="2:15" x14ac:dyDescent="0.3">
      <c r="B38" s="9"/>
      <c r="C38" s="9"/>
      <c r="D38" s="23" t="s">
        <v>61</v>
      </c>
      <c r="F38" s="23"/>
      <c r="G38" s="9"/>
      <c r="H38" s="9"/>
      <c r="I38" s="9"/>
      <c r="J38" s="9"/>
      <c r="K38" s="9"/>
      <c r="L38" s="9"/>
      <c r="M38" s="9"/>
      <c r="N38" s="9"/>
      <c r="O38" s="9"/>
    </row>
  </sheetData>
  <mergeCells count="7">
    <mergeCell ref="O18:P18"/>
    <mergeCell ref="F11:K11"/>
    <mergeCell ref="H25:N37"/>
    <mergeCell ref="D21:N22"/>
    <mergeCell ref="F2:N3"/>
    <mergeCell ref="F19:K19"/>
    <mergeCell ref="B12:B18"/>
  </mergeCells>
  <conditionalFormatting sqref="F13:K17">
    <cfRule type="cellIs" dxfId="0" priority="2" operator="equal">
      <formula>""</formula>
    </cfRule>
  </conditionalFormatting>
  <dataValidations count="3">
    <dataValidation type="custom" allowBlank="1" showInputMessage="1" showErrorMessage="1" sqref="D13:D17" xr:uid="{5BF76F3D-AF7C-4377-BE1E-938BC199F405}">
      <formula1>ROW()-4</formula1>
    </dataValidation>
    <dataValidation type="whole" operator="greaterThanOrEqual" showInputMessage="1" showErrorMessage="1" sqref="I13:I17" xr:uid="{49F61E2A-23B0-4EB9-80EF-0FDA5C279432}">
      <formula1>1</formula1>
    </dataValidation>
    <dataValidation type="whole" operator="greaterThanOrEqual" showInputMessage="1" showErrorMessage="1" sqref="J13:K17" xr:uid="{28017B6D-C38D-426B-A9C5-E4484F91120B}">
      <formula1>0</formula1>
    </dataValidation>
  </dataValidations>
  <pageMargins left="0.25" right="0.25" top="0.75" bottom="0.75" header="0.3" footer="0.3"/>
  <pageSetup paperSize="3" orientation="landscape" r:id="rId1"/>
  <headerFooter>
    <oddFooter>&amp;CSDOT Street Use Estimator for Use Fees</oddFooter>
  </headerFooter>
  <drawing r:id="rId2"/>
  <tableParts count="2">
    <tablePart r:id="rId3"/>
    <tablePart r:id="rId4"/>
  </tableParts>
  <extLst>
    <ext xmlns:x14="http://schemas.microsoft.com/office/spreadsheetml/2009/9/main" uri="{CCE6A557-97BC-4b89-ADB6-D9C93CAAB3DF}">
      <x14:dataValidations xmlns:xm="http://schemas.microsoft.com/office/excel/2006/main" count="4">
        <x14:dataValidation type="list" showInputMessage="1" showErrorMessage="1" xr:uid="{4D1D9089-82C5-4AA8-B77C-84E8C8423222}">
          <x14:formula1>
            <xm:f>Tables!$B$9:$B$10</xm:f>
          </x14:formula1>
          <xm:sqref>F13:F17</xm:sqref>
        </x14:dataValidation>
        <x14:dataValidation type="list" showInputMessage="1" showErrorMessage="1" xr:uid="{F31056EA-34A9-462D-A31E-04E4ED6D518D}">
          <x14:formula1>
            <xm:f>Tables!$J$4:$J$16</xm:f>
          </x14:formula1>
          <xm:sqref>G13:G17</xm:sqref>
        </x14:dataValidation>
        <x14:dataValidation type="list" showInputMessage="1" showErrorMessage="1" xr:uid="{A091407C-C620-4F27-912A-1B32B9B0F5DA}">
          <x14:formula1>
            <xm:f>Tables!$K$4:$K$8</xm:f>
          </x14:formula1>
          <xm:sqref>H13:H17</xm:sqref>
        </x14:dataValidation>
        <x14:dataValidation type="list" showInputMessage="1" showErrorMessage="1" xr:uid="{F160BF8B-A893-4156-A88F-90304E02526E}">
          <x14:formula1>
            <xm:f>Tables!$B$3:$B$5</xm:f>
          </x14:formula1>
          <xm:sqref>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71103-7EA8-408F-9CD5-814E7943695F}">
  <dimension ref="B2:D4"/>
  <sheetViews>
    <sheetView workbookViewId="0">
      <selection activeCell="C16" sqref="C16"/>
    </sheetView>
  </sheetViews>
  <sheetFormatPr defaultRowHeight="15" x14ac:dyDescent="0.25"/>
  <cols>
    <col min="1" max="1" width="3.85546875" customWidth="1"/>
    <col min="2" max="2" width="7.140625" bestFit="1" customWidth="1"/>
    <col min="3" max="3" width="80" bestFit="1" customWidth="1"/>
    <col min="4" max="4" width="16.5703125" customWidth="1"/>
    <col min="5" max="5" width="16.5703125" bestFit="1" customWidth="1"/>
    <col min="6" max="6" width="13.42578125" bestFit="1" customWidth="1"/>
    <col min="7" max="7" width="17.7109375" bestFit="1" customWidth="1"/>
    <col min="8" max="8" width="15.7109375" bestFit="1" customWidth="1"/>
    <col min="9" max="9" width="15.28515625" bestFit="1" customWidth="1"/>
    <col min="10" max="10" width="16.5703125" bestFit="1" customWidth="1"/>
    <col min="11" max="11" width="17.140625" bestFit="1" customWidth="1"/>
    <col min="12" max="12" width="13.85546875" bestFit="1" customWidth="1"/>
    <col min="13" max="13" width="24.140625" bestFit="1" customWidth="1"/>
    <col min="14" max="14" width="42.85546875" bestFit="1" customWidth="1"/>
    <col min="15" max="15" width="25.85546875" bestFit="1" customWidth="1"/>
    <col min="16" max="16" width="24.5703125" bestFit="1" customWidth="1"/>
    <col min="17" max="17" width="12.42578125" bestFit="1" customWidth="1"/>
    <col min="18" max="18" width="20.28515625" bestFit="1" customWidth="1"/>
    <col min="19" max="19" width="33.28515625" bestFit="1" customWidth="1"/>
    <col min="20" max="20" width="11.28515625" bestFit="1" customWidth="1"/>
    <col min="21" max="21" width="14.42578125" bestFit="1" customWidth="1"/>
    <col min="22" max="22" width="8" bestFit="1" customWidth="1"/>
    <col min="23" max="23" width="14.42578125" bestFit="1" customWidth="1"/>
  </cols>
  <sheetData>
    <row r="2" spans="2:4" x14ac:dyDescent="0.25">
      <c r="B2" t="s">
        <v>53</v>
      </c>
      <c r="C2" t="s">
        <v>55</v>
      </c>
      <c r="D2" t="s">
        <v>54</v>
      </c>
    </row>
    <row r="3" spans="2:4" x14ac:dyDescent="0.25">
      <c r="B3" s="7">
        <v>1</v>
      </c>
      <c r="C3" t="s">
        <v>68</v>
      </c>
      <c r="D3" s="8">
        <v>41.76</v>
      </c>
    </row>
    <row r="4" spans="2:4" x14ac:dyDescent="0.25">
      <c r="D4" s="8">
        <f>SUBTOTAL(109,Estimated_Costs[Estimated Cost])</f>
        <v>41.76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6EA49-373D-4455-A841-78FE88B580A1}">
  <dimension ref="A2:W67"/>
  <sheetViews>
    <sheetView workbookViewId="0">
      <selection activeCell="C5" sqref="C5"/>
    </sheetView>
  </sheetViews>
  <sheetFormatPr defaultRowHeight="15" x14ac:dyDescent="0.25"/>
  <cols>
    <col min="1" max="1" width="3.5703125" style="1" customWidth="1"/>
    <col min="2" max="4" width="17.28515625" style="1" customWidth="1"/>
    <col min="5" max="5" width="3" style="1" customWidth="1"/>
    <col min="6" max="6" width="23.85546875" style="1" customWidth="1"/>
    <col min="7" max="7" width="32" style="1" customWidth="1"/>
    <col min="8" max="8" width="23.85546875" style="1" customWidth="1"/>
    <col min="10" max="10" width="32.42578125" bestFit="1" customWidth="1"/>
    <col min="11" max="11" width="28.7109375" bestFit="1" customWidth="1"/>
  </cols>
  <sheetData>
    <row r="2" spans="2:11" x14ac:dyDescent="0.25">
      <c r="B2" s="3" t="s">
        <v>51</v>
      </c>
      <c r="C2" s="3" t="s">
        <v>49</v>
      </c>
      <c r="F2" s="1" t="s">
        <v>39</v>
      </c>
      <c r="G2" s="1" t="s">
        <v>40</v>
      </c>
      <c r="H2" s="1" t="s">
        <v>50</v>
      </c>
      <c r="J2" s="61" t="s">
        <v>45</v>
      </c>
      <c r="K2" s="61"/>
    </row>
    <row r="3" spans="2:11" x14ac:dyDescent="0.25">
      <c r="B3" s="2" t="s">
        <v>13</v>
      </c>
      <c r="C3" s="2">
        <v>1</v>
      </c>
      <c r="F3" s="1" t="s">
        <v>22</v>
      </c>
      <c r="G3" s="1" t="s">
        <v>23</v>
      </c>
      <c r="H3" s="1">
        <v>0</v>
      </c>
      <c r="J3" s="5" t="s">
        <v>43</v>
      </c>
      <c r="K3" s="5" t="s">
        <v>44</v>
      </c>
    </row>
    <row r="4" spans="2:11" x14ac:dyDescent="0.25">
      <c r="B4" s="2" t="s">
        <v>12</v>
      </c>
      <c r="C4" s="2">
        <v>0.7</v>
      </c>
      <c r="F4" s="1" t="s">
        <v>22</v>
      </c>
      <c r="G4" s="1" t="s">
        <v>24</v>
      </c>
      <c r="H4" s="1">
        <v>0</v>
      </c>
      <c r="J4" s="6" t="s">
        <v>22</v>
      </c>
      <c r="K4" s="6" t="s">
        <v>24</v>
      </c>
    </row>
    <row r="5" spans="2:11" x14ac:dyDescent="0.25">
      <c r="B5" s="2" t="s">
        <v>18</v>
      </c>
      <c r="C5" s="2">
        <v>0.4</v>
      </c>
      <c r="F5" s="1" t="s">
        <v>22</v>
      </c>
      <c r="G5" s="1" t="s">
        <v>25</v>
      </c>
      <c r="H5" s="1">
        <v>0</v>
      </c>
      <c r="J5" s="6" t="s">
        <v>28</v>
      </c>
      <c r="K5" s="6" t="s">
        <v>25</v>
      </c>
    </row>
    <row r="6" spans="2:11" x14ac:dyDescent="0.25">
      <c r="F6" s="1" t="s">
        <v>22</v>
      </c>
      <c r="G6" s="1" t="s">
        <v>26</v>
      </c>
      <c r="H6" s="1">
        <v>0</v>
      </c>
      <c r="J6" s="6" t="s">
        <v>38</v>
      </c>
      <c r="K6" s="6" t="s">
        <v>23</v>
      </c>
    </row>
    <row r="7" spans="2:11" x14ac:dyDescent="0.25">
      <c r="F7" s="1" t="s">
        <v>22</v>
      </c>
      <c r="G7" s="1" t="s">
        <v>27</v>
      </c>
      <c r="H7" s="1">
        <v>0</v>
      </c>
      <c r="J7" s="6" t="s">
        <v>19</v>
      </c>
      <c r="K7" s="6" t="s">
        <v>26</v>
      </c>
    </row>
    <row r="8" spans="2:11" x14ac:dyDescent="0.25">
      <c r="B8" s="1" t="s">
        <v>52</v>
      </c>
      <c r="C8" s="1" t="s">
        <v>21</v>
      </c>
      <c r="F8" s="1" t="s">
        <v>28</v>
      </c>
      <c r="G8" s="1" t="s">
        <v>23</v>
      </c>
      <c r="H8" s="1">
        <v>0</v>
      </c>
      <c r="J8" s="6" t="s">
        <v>35</v>
      </c>
      <c r="K8" s="6" t="s">
        <v>27</v>
      </c>
    </row>
    <row r="9" spans="2:11" x14ac:dyDescent="0.25">
      <c r="B9" s="1" t="s">
        <v>16</v>
      </c>
      <c r="C9" s="1">
        <v>0.4</v>
      </c>
      <c r="F9" s="1" t="s">
        <v>28</v>
      </c>
      <c r="G9" s="1" t="s">
        <v>24</v>
      </c>
      <c r="H9" s="1">
        <v>1.4999999999999999E-2</v>
      </c>
      <c r="J9" s="6" t="s">
        <v>34</v>
      </c>
    </row>
    <row r="10" spans="2:11" ht="30" x14ac:dyDescent="0.25">
      <c r="B10" s="1" t="s">
        <v>17</v>
      </c>
      <c r="C10" s="1">
        <v>0.15</v>
      </c>
      <c r="F10" s="1" t="s">
        <v>28</v>
      </c>
      <c r="G10" s="1" t="s">
        <v>25</v>
      </c>
      <c r="H10" s="1">
        <v>0.01</v>
      </c>
      <c r="J10" s="6" t="s">
        <v>29</v>
      </c>
    </row>
    <row r="11" spans="2:11" x14ac:dyDescent="0.25">
      <c r="F11" s="1" t="s">
        <v>28</v>
      </c>
      <c r="G11" s="1" t="s">
        <v>26</v>
      </c>
      <c r="H11" s="1">
        <v>0.01</v>
      </c>
      <c r="J11" s="6" t="s">
        <v>30</v>
      </c>
    </row>
    <row r="12" spans="2:11" x14ac:dyDescent="0.25">
      <c r="F12" s="1" t="s">
        <v>28</v>
      </c>
      <c r="G12" s="1" t="s">
        <v>27</v>
      </c>
      <c r="H12" s="1">
        <v>0</v>
      </c>
      <c r="J12" s="6" t="s">
        <v>36</v>
      </c>
    </row>
    <row r="13" spans="2:11" x14ac:dyDescent="0.25">
      <c r="B13" t="s">
        <v>15</v>
      </c>
      <c r="C13" t="s">
        <v>20</v>
      </c>
      <c r="D13" t="s">
        <v>41</v>
      </c>
      <c r="F13" s="1" t="s">
        <v>19</v>
      </c>
      <c r="G13" s="1" t="s">
        <v>23</v>
      </c>
      <c r="H13" s="1">
        <v>0</v>
      </c>
      <c r="J13" s="6" t="s">
        <v>37</v>
      </c>
    </row>
    <row r="14" spans="2:11" x14ac:dyDescent="0.25">
      <c r="B14">
        <v>0</v>
      </c>
      <c r="C14" t="s">
        <v>16</v>
      </c>
      <c r="D14">
        <v>1</v>
      </c>
      <c r="F14" s="1" t="s">
        <v>19</v>
      </c>
      <c r="G14" s="1" t="s">
        <v>24</v>
      </c>
      <c r="H14" s="1">
        <v>0</v>
      </c>
      <c r="J14" s="6" t="s">
        <v>31</v>
      </c>
    </row>
    <row r="15" spans="2:11" x14ac:dyDescent="0.25">
      <c r="B15">
        <v>30</v>
      </c>
      <c r="C15" t="s">
        <v>16</v>
      </c>
      <c r="D15">
        <v>2</v>
      </c>
      <c r="F15" s="1" t="s">
        <v>19</v>
      </c>
      <c r="G15" s="1" t="s">
        <v>25</v>
      </c>
      <c r="H15" s="1">
        <v>0</v>
      </c>
      <c r="J15" s="6" t="s">
        <v>32</v>
      </c>
    </row>
    <row r="16" spans="2:11" x14ac:dyDescent="0.25">
      <c r="B16">
        <v>60</v>
      </c>
      <c r="C16" t="s">
        <v>16</v>
      </c>
      <c r="D16">
        <v>4</v>
      </c>
      <c r="F16" s="1" t="s">
        <v>19</v>
      </c>
      <c r="G16" s="1" t="s">
        <v>26</v>
      </c>
      <c r="H16" s="1">
        <v>0</v>
      </c>
      <c r="J16" s="6" t="s">
        <v>33</v>
      </c>
    </row>
    <row r="17" spans="2:23" x14ac:dyDescent="0.25">
      <c r="B17">
        <v>90</v>
      </c>
      <c r="C17" t="s">
        <v>16</v>
      </c>
      <c r="D17">
        <v>8</v>
      </c>
      <c r="F17" s="1" t="s">
        <v>19</v>
      </c>
      <c r="G17" s="1" t="s">
        <v>27</v>
      </c>
      <c r="H17" s="1">
        <v>0</v>
      </c>
    </row>
    <row r="18" spans="2:23" x14ac:dyDescent="0.25">
      <c r="B18">
        <v>120</v>
      </c>
      <c r="C18" t="s">
        <v>16</v>
      </c>
      <c r="D18">
        <v>12</v>
      </c>
      <c r="F18" s="1" t="s">
        <v>29</v>
      </c>
      <c r="G18" s="1" t="s">
        <v>23</v>
      </c>
      <c r="H18" s="1">
        <v>0</v>
      </c>
      <c r="M18" s="5"/>
      <c r="N18" s="5"/>
      <c r="O18" s="5"/>
      <c r="P18" s="5"/>
      <c r="Q18" s="5"/>
      <c r="R18" s="5"/>
      <c r="S18" s="5"/>
      <c r="T18" s="5"/>
      <c r="U18" s="5"/>
      <c r="V18" s="5"/>
      <c r="W18" s="5"/>
    </row>
    <row r="19" spans="2:23" x14ac:dyDescent="0.25">
      <c r="B19">
        <v>150</v>
      </c>
      <c r="C19" t="s">
        <v>16</v>
      </c>
      <c r="D19">
        <v>12</v>
      </c>
      <c r="F19" s="1" t="s">
        <v>29</v>
      </c>
      <c r="G19" s="1" t="s">
        <v>24</v>
      </c>
      <c r="H19" s="1">
        <v>0</v>
      </c>
    </row>
    <row r="20" spans="2:23" x14ac:dyDescent="0.25">
      <c r="B20">
        <v>180</v>
      </c>
      <c r="C20" t="s">
        <v>16</v>
      </c>
      <c r="D20">
        <v>12</v>
      </c>
      <c r="F20" s="1" t="s">
        <v>29</v>
      </c>
      <c r="G20" s="1" t="s">
        <v>25</v>
      </c>
      <c r="H20" s="1">
        <v>0</v>
      </c>
    </row>
    <row r="21" spans="2:23" x14ac:dyDescent="0.25">
      <c r="B21">
        <v>210</v>
      </c>
      <c r="C21" t="s">
        <v>16</v>
      </c>
      <c r="D21">
        <v>12</v>
      </c>
      <c r="F21" s="1" t="s">
        <v>29</v>
      </c>
      <c r="G21" s="1" t="s">
        <v>26</v>
      </c>
      <c r="H21" s="1">
        <v>0</v>
      </c>
    </row>
    <row r="22" spans="2:23" x14ac:dyDescent="0.25">
      <c r="B22">
        <v>240</v>
      </c>
      <c r="C22" t="s">
        <v>16</v>
      </c>
      <c r="D22">
        <v>12</v>
      </c>
      <c r="F22" s="1" t="s">
        <v>29</v>
      </c>
      <c r="G22" s="1" t="s">
        <v>27</v>
      </c>
      <c r="H22" s="1">
        <v>0</v>
      </c>
    </row>
    <row r="23" spans="2:23" x14ac:dyDescent="0.25">
      <c r="B23">
        <v>270</v>
      </c>
      <c r="C23" t="s">
        <v>16</v>
      </c>
      <c r="D23">
        <v>12</v>
      </c>
      <c r="F23" s="1" t="s">
        <v>30</v>
      </c>
      <c r="G23" s="1" t="s">
        <v>23</v>
      </c>
      <c r="H23" s="1">
        <v>0</v>
      </c>
    </row>
    <row r="24" spans="2:23" x14ac:dyDescent="0.25">
      <c r="B24">
        <v>0</v>
      </c>
      <c r="C24" t="s">
        <v>17</v>
      </c>
      <c r="D24">
        <v>0</v>
      </c>
      <c r="F24" s="1" t="s">
        <v>30</v>
      </c>
      <c r="G24" s="1" t="s">
        <v>24</v>
      </c>
      <c r="H24" s="1">
        <v>1.4999999999999999E-2</v>
      </c>
    </row>
    <row r="25" spans="2:23" x14ac:dyDescent="0.25">
      <c r="B25">
        <v>30</v>
      </c>
      <c r="C25" t="s">
        <v>17</v>
      </c>
      <c r="D25">
        <v>1</v>
      </c>
      <c r="F25" s="1" t="s">
        <v>30</v>
      </c>
      <c r="G25" s="1" t="s">
        <v>25</v>
      </c>
      <c r="H25" s="1">
        <v>0.01</v>
      </c>
    </row>
    <row r="26" spans="2:23" x14ac:dyDescent="0.25">
      <c r="B26">
        <v>60</v>
      </c>
      <c r="C26" t="s">
        <v>17</v>
      </c>
      <c r="D26">
        <v>1</v>
      </c>
      <c r="F26" s="1" t="s">
        <v>30</v>
      </c>
      <c r="G26" s="1" t="s">
        <v>26</v>
      </c>
      <c r="H26" s="1">
        <v>0.01</v>
      </c>
    </row>
    <row r="27" spans="2:23" x14ac:dyDescent="0.25">
      <c r="B27">
        <v>90</v>
      </c>
      <c r="C27" t="s">
        <v>17</v>
      </c>
      <c r="D27">
        <v>2</v>
      </c>
      <c r="F27" s="1" t="s">
        <v>30</v>
      </c>
      <c r="G27" s="1" t="s">
        <v>27</v>
      </c>
      <c r="H27" s="1">
        <v>0</v>
      </c>
    </row>
    <row r="28" spans="2:23" x14ac:dyDescent="0.25">
      <c r="B28">
        <v>120</v>
      </c>
      <c r="C28" t="s">
        <v>17</v>
      </c>
      <c r="D28">
        <v>2</v>
      </c>
      <c r="F28" s="1" t="s">
        <v>31</v>
      </c>
      <c r="G28" s="1" t="s">
        <v>23</v>
      </c>
      <c r="H28" s="1">
        <v>0</v>
      </c>
    </row>
    <row r="29" spans="2:23" x14ac:dyDescent="0.25">
      <c r="B29">
        <v>150</v>
      </c>
      <c r="C29" t="s">
        <v>17</v>
      </c>
      <c r="D29">
        <v>4</v>
      </c>
      <c r="F29" s="1" t="s">
        <v>31</v>
      </c>
      <c r="G29" s="1" t="s">
        <v>24</v>
      </c>
      <c r="H29" s="1">
        <v>1.4999999999999999E-2</v>
      </c>
    </row>
    <row r="30" spans="2:23" x14ac:dyDescent="0.25">
      <c r="B30">
        <v>180</v>
      </c>
      <c r="C30" t="s">
        <v>17</v>
      </c>
      <c r="D30">
        <v>4</v>
      </c>
      <c r="F30" s="1" t="s">
        <v>31</v>
      </c>
      <c r="G30" s="1" t="s">
        <v>25</v>
      </c>
      <c r="H30" s="1">
        <v>0.01</v>
      </c>
    </row>
    <row r="31" spans="2:23" x14ac:dyDescent="0.25">
      <c r="B31">
        <v>210</v>
      </c>
      <c r="C31" t="s">
        <v>17</v>
      </c>
      <c r="D31">
        <v>8</v>
      </c>
      <c r="F31" s="1" t="s">
        <v>31</v>
      </c>
      <c r="G31" s="1" t="s">
        <v>26</v>
      </c>
      <c r="H31" s="1">
        <v>0.01</v>
      </c>
    </row>
    <row r="32" spans="2:23" x14ac:dyDescent="0.25">
      <c r="B32">
        <v>240</v>
      </c>
      <c r="C32" t="s">
        <v>17</v>
      </c>
      <c r="D32">
        <v>8</v>
      </c>
      <c r="F32" s="1" t="s">
        <v>31</v>
      </c>
      <c r="G32" s="1" t="s">
        <v>27</v>
      </c>
      <c r="H32" s="1">
        <v>0</v>
      </c>
    </row>
    <row r="33" spans="2:12" x14ac:dyDescent="0.25">
      <c r="B33">
        <v>270</v>
      </c>
      <c r="C33" t="s">
        <v>17</v>
      </c>
      <c r="D33">
        <v>12</v>
      </c>
      <c r="F33" s="1" t="s">
        <v>32</v>
      </c>
      <c r="G33" s="1" t="s">
        <v>23</v>
      </c>
      <c r="H33" s="1">
        <v>0</v>
      </c>
    </row>
    <row r="34" spans="2:12" x14ac:dyDescent="0.25">
      <c r="F34" s="1" t="s">
        <v>32</v>
      </c>
      <c r="G34" s="1" t="s">
        <v>24</v>
      </c>
      <c r="H34" s="1">
        <v>0</v>
      </c>
    </row>
    <row r="35" spans="2:12" x14ac:dyDescent="0.25">
      <c r="F35" s="1" t="s">
        <v>32</v>
      </c>
      <c r="G35" s="1" t="s">
        <v>25</v>
      </c>
      <c r="H35" s="1">
        <v>0</v>
      </c>
    </row>
    <row r="36" spans="2:12" x14ac:dyDescent="0.25">
      <c r="F36" s="1" t="s">
        <v>32</v>
      </c>
      <c r="G36" s="1" t="s">
        <v>26</v>
      </c>
      <c r="H36" s="1">
        <v>0</v>
      </c>
    </row>
    <row r="37" spans="2:12" x14ac:dyDescent="0.25">
      <c r="F37" s="1" t="s">
        <v>32</v>
      </c>
      <c r="G37" s="1" t="s">
        <v>27</v>
      </c>
      <c r="H37" s="1">
        <v>0</v>
      </c>
    </row>
    <row r="38" spans="2:12" x14ac:dyDescent="0.25">
      <c r="F38" s="1" t="s">
        <v>33</v>
      </c>
      <c r="G38" s="1" t="s">
        <v>23</v>
      </c>
      <c r="H38" s="1">
        <v>0</v>
      </c>
    </row>
    <row r="39" spans="2:12" x14ac:dyDescent="0.25">
      <c r="F39" s="1" t="s">
        <v>33</v>
      </c>
      <c r="G39" s="1" t="s">
        <v>24</v>
      </c>
      <c r="H39" s="1">
        <v>0</v>
      </c>
    </row>
    <row r="40" spans="2:12" x14ac:dyDescent="0.25">
      <c r="F40" s="1" t="s">
        <v>33</v>
      </c>
      <c r="G40" s="1" t="s">
        <v>25</v>
      </c>
      <c r="H40" s="1">
        <v>0</v>
      </c>
      <c r="L40" s="4"/>
    </row>
    <row r="41" spans="2:12" x14ac:dyDescent="0.25">
      <c r="F41" s="1" t="s">
        <v>33</v>
      </c>
      <c r="G41" s="1" t="s">
        <v>26</v>
      </c>
      <c r="H41" s="1">
        <v>0</v>
      </c>
      <c r="L41" s="4"/>
    </row>
    <row r="42" spans="2:12" x14ac:dyDescent="0.25">
      <c r="F42" s="1" t="s">
        <v>33</v>
      </c>
      <c r="G42" s="1" t="s">
        <v>27</v>
      </c>
      <c r="H42" s="1">
        <v>0</v>
      </c>
    </row>
    <row r="43" spans="2:12" x14ac:dyDescent="0.25">
      <c r="F43" s="1" t="s">
        <v>34</v>
      </c>
      <c r="G43" s="1" t="s">
        <v>23</v>
      </c>
      <c r="H43" s="1">
        <v>0</v>
      </c>
    </row>
    <row r="44" spans="2:12" x14ac:dyDescent="0.25">
      <c r="F44" s="1" t="s">
        <v>34</v>
      </c>
      <c r="G44" s="1" t="s">
        <v>24</v>
      </c>
      <c r="H44" s="1">
        <v>0</v>
      </c>
    </row>
    <row r="45" spans="2:12" x14ac:dyDescent="0.25">
      <c r="F45" s="1" t="s">
        <v>34</v>
      </c>
      <c r="G45" s="1" t="s">
        <v>25</v>
      </c>
      <c r="H45" s="1">
        <v>0</v>
      </c>
    </row>
    <row r="46" spans="2:12" x14ac:dyDescent="0.25">
      <c r="F46" s="1" t="s">
        <v>34</v>
      </c>
      <c r="G46" s="1" t="s">
        <v>26</v>
      </c>
      <c r="H46" s="1">
        <v>0</v>
      </c>
    </row>
    <row r="47" spans="2:12" x14ac:dyDescent="0.25">
      <c r="F47" s="1" t="s">
        <v>34</v>
      </c>
      <c r="G47" s="1" t="s">
        <v>27</v>
      </c>
      <c r="H47" s="1">
        <v>0</v>
      </c>
    </row>
    <row r="48" spans="2:12" ht="30" x14ac:dyDescent="0.25">
      <c r="F48" s="1" t="s">
        <v>35</v>
      </c>
      <c r="G48" s="1" t="s">
        <v>23</v>
      </c>
      <c r="H48" s="1">
        <v>0</v>
      </c>
    </row>
    <row r="49" spans="6:8" ht="30" x14ac:dyDescent="0.25">
      <c r="F49" s="1" t="s">
        <v>35</v>
      </c>
      <c r="G49" s="1" t="s">
        <v>24</v>
      </c>
      <c r="H49" s="1">
        <v>0</v>
      </c>
    </row>
    <row r="50" spans="6:8" ht="30" x14ac:dyDescent="0.25">
      <c r="F50" s="1" t="s">
        <v>35</v>
      </c>
      <c r="G50" s="1" t="s">
        <v>25</v>
      </c>
      <c r="H50" s="1">
        <v>0</v>
      </c>
    </row>
    <row r="51" spans="6:8" ht="30" x14ac:dyDescent="0.25">
      <c r="F51" s="1" t="s">
        <v>35</v>
      </c>
      <c r="G51" s="1" t="s">
        <v>26</v>
      </c>
      <c r="H51" s="1">
        <v>0</v>
      </c>
    </row>
    <row r="52" spans="6:8" ht="30" x14ac:dyDescent="0.25">
      <c r="F52" s="1" t="s">
        <v>35</v>
      </c>
      <c r="G52" s="1" t="s">
        <v>27</v>
      </c>
      <c r="H52" s="1">
        <v>0</v>
      </c>
    </row>
    <row r="53" spans="6:8" x14ac:dyDescent="0.25">
      <c r="F53" s="1" t="s">
        <v>36</v>
      </c>
      <c r="G53" s="1" t="s">
        <v>23</v>
      </c>
      <c r="H53" s="1">
        <v>0</v>
      </c>
    </row>
    <row r="54" spans="6:8" x14ac:dyDescent="0.25">
      <c r="F54" s="1" t="s">
        <v>36</v>
      </c>
      <c r="G54" s="1" t="s">
        <v>24</v>
      </c>
      <c r="H54" s="1">
        <v>1.4999999999999999E-2</v>
      </c>
    </row>
    <row r="55" spans="6:8" x14ac:dyDescent="0.25">
      <c r="F55" s="1" t="s">
        <v>36</v>
      </c>
      <c r="G55" s="1" t="s">
        <v>25</v>
      </c>
      <c r="H55" s="1">
        <v>0.01</v>
      </c>
    </row>
    <row r="56" spans="6:8" x14ac:dyDescent="0.25">
      <c r="F56" s="1" t="s">
        <v>36</v>
      </c>
      <c r="G56" s="1" t="s">
        <v>26</v>
      </c>
      <c r="H56" s="1">
        <v>0.01</v>
      </c>
    </row>
    <row r="57" spans="6:8" x14ac:dyDescent="0.25">
      <c r="F57" s="1" t="s">
        <v>36</v>
      </c>
      <c r="G57" s="1" t="s">
        <v>27</v>
      </c>
      <c r="H57" s="1">
        <v>0</v>
      </c>
    </row>
    <row r="58" spans="6:8" ht="30" x14ac:dyDescent="0.25">
      <c r="F58" s="1" t="s">
        <v>37</v>
      </c>
      <c r="G58" s="1" t="s">
        <v>23</v>
      </c>
      <c r="H58" s="1">
        <v>0</v>
      </c>
    </row>
    <row r="59" spans="6:8" ht="30" x14ac:dyDescent="0.25">
      <c r="F59" s="1" t="s">
        <v>37</v>
      </c>
      <c r="G59" s="1" t="s">
        <v>24</v>
      </c>
      <c r="H59" s="1">
        <v>1.4999999999999999E-2</v>
      </c>
    </row>
    <row r="60" spans="6:8" ht="30" x14ac:dyDescent="0.25">
      <c r="F60" s="1" t="s">
        <v>37</v>
      </c>
      <c r="G60" s="1" t="s">
        <v>25</v>
      </c>
      <c r="H60" s="1">
        <v>0.01</v>
      </c>
    </row>
    <row r="61" spans="6:8" ht="30" x14ac:dyDescent="0.25">
      <c r="F61" s="1" t="s">
        <v>37</v>
      </c>
      <c r="G61" s="1" t="s">
        <v>26</v>
      </c>
      <c r="H61" s="1">
        <v>0.01</v>
      </c>
    </row>
    <row r="62" spans="6:8" ht="30" x14ac:dyDescent="0.25">
      <c r="F62" s="1" t="s">
        <v>37</v>
      </c>
      <c r="G62" s="1" t="s">
        <v>27</v>
      </c>
      <c r="H62" s="1">
        <v>0</v>
      </c>
    </row>
    <row r="63" spans="6:8" x14ac:dyDescent="0.25">
      <c r="F63" s="1" t="s">
        <v>38</v>
      </c>
      <c r="G63" s="1" t="s">
        <v>23</v>
      </c>
      <c r="H63" s="1">
        <v>0</v>
      </c>
    </row>
    <row r="64" spans="6:8" x14ac:dyDescent="0.25">
      <c r="F64" s="1" t="s">
        <v>38</v>
      </c>
      <c r="G64" s="1" t="s">
        <v>24</v>
      </c>
      <c r="H64" s="1">
        <v>1.4999999999999999E-2</v>
      </c>
    </row>
    <row r="65" spans="6:8" x14ac:dyDescent="0.25">
      <c r="F65" s="1" t="s">
        <v>38</v>
      </c>
      <c r="G65" s="1" t="s">
        <v>25</v>
      </c>
      <c r="H65" s="1">
        <v>0.01</v>
      </c>
    </row>
    <row r="66" spans="6:8" x14ac:dyDescent="0.25">
      <c r="F66" s="1" t="s">
        <v>38</v>
      </c>
      <c r="G66" s="1" t="s">
        <v>26</v>
      </c>
      <c r="H66" s="1">
        <v>0.01</v>
      </c>
    </row>
    <row r="67" spans="6:8" x14ac:dyDescent="0.25">
      <c r="F67" s="1" t="s">
        <v>38</v>
      </c>
      <c r="G67" s="1" t="s">
        <v>27</v>
      </c>
      <c r="H67" s="1">
        <v>0</v>
      </c>
    </row>
  </sheetData>
  <mergeCells count="1">
    <mergeCell ref="J2:K2"/>
  </mergeCells>
  <pageMargins left="0.7" right="0.7" top="0.75" bottom="0.75" header="0.3" footer="0.3"/>
  <tableParts count="4">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0 f 1 6 c c d c - 1 c 9 4 - 4 1 e b - a e 2 5 - c 0 5 9 a a 1 3 b b 2 4 "   x m l n s = " h t t p : / / s c h e m a s . m i c r o s o f t . c o m / D a t a M a s h u p " > A A A A A L M I A A B Q S w M E F A A C A A g A 1 W 7 N T r f 0 s c + n A A A A + A A A A B I A H A B D b 2 5 m a W c v U G F j a 2 F n Z S 5 4 b W w g o h g A K K A U A A A A A A A A A A A A A A A A A A A A A A A A A A A A h Y 9 B D o I w F E S v Q r q n h Y K G k E 9 Z u J X E h G j c N q V C I x R D i + V u L j y S V 5 B E U X c u Z / I m e f O 4 3 S G f u t a 7 y s G o X m c o x A H y p B Z 9 p X S d o d G e / A T l D H Z c n H k t v R n W J p 2 M y l B j 7 S U l x D m H X Y T 7 o S Y 0 C E J y L L a l a G T H f a W N 5 V p I 9 F l V / 1 e I w e E l w y h e J 3 g V R x T T O A S y 1 F A o / U X o b I w D I D 8 l b M b W j o N k U v v 7 E s g S g b x f s C d Q S w M E F A A C A A g A 1 W 7 N T 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V u z U 6 y q d E T q g U A A B U Z A A A T A B w A R m 9 y b X V s Y X M v U 2 V j d G l v b j E u b S C i G A A o o B Q A A A A A A A A A A A A A A A A A A A A A A A A A A A C t W N 9 v 2 z Y Q f o 6 A / A + E i g H S 4 i h 2 k n Y P T Q K 0 b l J k b Z I u 9 r Y H Q w h o i 4 6 F y q R H U U s M I / / 7 j v p J S p T t e O m L G / L I 7 7 u P d 8 e j Y j I R I a N o k P 3 2 P u 5 b + 1 Y 8 w 5 w E 6 I a N w y g U y 4 f r + Q J P x M M 9 F g S d o 4 i I f Q v B v w F L + E S O X D 5 P S O T 1 E 8 4 J F X 8 z / n P M 2 E / H X Y 1 u 8 Z y c 2 6 Z 9 b P 9 l 1 G d U w A K / k 2 3 3 z u 7 P M H 0 E 4 O F y Q W z Y d 4 j H E f G G H N N 4 y v i 8 z 6 J k T u V k 7 G T Y n d W q 3 D 1 b 1 U E C f p A g z + K l g 1 Z 2 B m m e K 1 f m R i m v 3 I g m 8 z H h L y / u v h V S I z 9 V q U 9 c E B 7 i 6 O E m i c Q u E m k b v J 0 2 X / A y B o + u q f h w 6 s n J 1 O 8 C D P U j H M c N W T Q u 4 S I K C d f 3 2 F K U g e C E 7 B 4 1 y v K 3 E 6 R 0 3 R g Q 5 e z u k f A n H 2 O 6 s 8 / V 6 r d z O d 3 T 7 G 8 2 t b u z 1 3 S R i I e v P A w y Z 1 / l a 7 V Y 8 z X H / B Q E A N B P Y s H m l a s w m j l Z + I f s v 3 C U k B h 9 I 0 v w g e D J D A 3 B P a / P 5 u O Q E m d 1 m 3 r k D Z k c d k b 3 7 M l 3 O 6 N K F L 8 z q v I B l H h k f A l j W l W B v / s R i x N O 8 j / r m 8 r j H g j M B Z I Z B w A 1 g 3 f 2 l 4 T j t N C C g R O 7 d t N m 8 E 8 C o q I r C H r f R X A + 9 q H t u o U e V 2 E E J E E S c C C u B B m Q C A q 3 H H N q m u V i Z B 6 j s w s 4 2 i i q 9 n t F K N X B t T w q J G s v r s b I U + V s T N b k b B a w u p g N A 0 X L t Z P I u W c J B d X c e o U z 6 t 5 r E V 4 T M x f e E F X F K S B M g 7 Z 5 2 z Z D H 7 d A 1 / g V 4 H r 4 6 s D N u T b Q k 2 1 A j 0 t Q L U d 0 z M Z U G + T p N p A n J W Q 9 8 3 R U 0 2 w b 8 P t t g E 9 L Y E N G 6 9 g t B m 3 w H 7 a B f 1 / C q 8 V C x 6 3 P A C C U c j O k W s s v Y x H O Q a / g o c 9 i E Z s K e k b v l s R g 9 T s L q V O V c F P G 6 0 k O q W f q A 4 0 L 1 a Z N F k J j A 9 l B k s O 3 k A b e d z I V d w l 4 V m p 7 Q 7 h M y D 8 S S D G i 1 E u F f H G D m I o Z g C r t h 2 Z T k l L 7 k 1 d w 6 R n J N B h X 1 3 M B W P U G z T m 1 c V j L 5 f J 5 g W W 9 U 9 2 r C G W z 6 f / z a 7 b J v u F 5 v W 3 K a m x l 4 t W m m 1 w U 8 m u p G M n X n d e 6 m q r L y a i o U 0 0 e p j D r b U l J 4 9 A W s C 1 P D u 2 + V J d 4 Z v P q E s f R B H 3 G M U G 6 e F W b t N E 7 I C s 3 K B h m 1 c W o m I 8 O o L q 0 n W s 6 u 7 U P f u m C j F W o P R M c p b W y J T l q j r Y m r f Z 0 M T x 1 Z K r o T 6 3 t s k V b s y E k 6 h 4 Z I M u H m f G t 1 X y E e U Z z z 7 i 4 J A 9 r U F b v N w R G z T l Z f y n 6 A U M s K C I i n C J j E y s P v X H J X l S 9 T c X e R 9 a e + U 4 + P O m i M + M S 1 2 I c N b t r A D j + r a s 3 U S r Q u Z x 2 L T E j F N l D n h D b I h G E j n 2 F 4 a f l / m 2 5 f h U R y 4 a 6 V E d C Z Q C u n p K S B 4 I o + A w c z e L X O m p k a 0 t y q K M j N J E x / y Q 9 6 X W 7 v y A 2 R e A W C q S x v O X x F H Z J h 6 Y h h S i H X A 0 s O K x 2 X d p O w X x o 1 l 6 q o u n o L U u j d 1 b w q 3 F T e K W H s I F c B t d g J + P M F H 6 H 5 s 0 O e 1 a N H k 4 p o D B G U + i U l o j 9 S 3 i E F w s 4 g f E y 0 7 T Y 3 B k n A l E m 0 l E e B 2 5 F f G t e F + d m Y g c I g r 3 t C M x J k G t y 0 m 1 3 C d 7 N a S x N O Z t n r M P H m U B x G J A 1 3 M 1 w 6 y m 2 + J W b G 5 V Y g 3 J o Q D h A v d x j a 2 / d y p a l W 0 s U Q b H / f w o V J N 8 i W D X W W j S W E f s U i h n U B 0 a J k k 1 H R 5 K 4 8 a m x L g J b h J f I 1 N o z b q g X O K h a S D 4 T z M W t W Q P l Y 0 C a V 9 d J 7 U U I h f R u I X 1 n 6 E c y j s K J j a D 2 N 4 3 u C W d w R c t C k 9 t l d b 6 b 6 m G N y l 7 G R 7 9 K P 8 x v f f 8 I q h U Y O C O V p e / K N R u v W H + 3 b y i 6 b v I b S q 6 I + t 2 t a A 0 U 4 Y x f J b 6 C C o v G z Z W O N j 9 H r G w w s / V P Z R J p Z Z d v P q S e z v c w F t 4 g m T s j O Q r u 1 j 4 N F i Q G j I v m 7 Q m D T o 2 g d D a j c M c D w r 1 P 8 Y T Q I K S P y m Y q 5 9 5 G M V X o j s m R 7 K v j Z F l 9 9 c k I a G p W 7 2 I d / e N / U E s B A i 0 A F A A C A A g A 1 W 7 N T r f 0 s c + n A A A A + A A A A B I A A A A A A A A A A A A A A A A A A A A A A E N v b m Z p Z y 9 Q Y W N r Y W d l L n h t b F B L A Q I t A B Q A A g A I A N V u z U 4 P y u m r p A A A A O k A A A A T A A A A A A A A A A A A A A A A A P M A A A B b Q 2 9 u d G V u d F 9 U e X B l c 1 0 u e G 1 s U E s B A i 0 A F A A C A A g A 1 W 7 N T r K p 0 R O q B Q A A F R k A A B M A A A A A A A A A A A A A A A A A 5 A E A A E Z v c m 1 1 b G F z L 1 N l Y 3 R p b 2 4 x L m 1 Q S w U G A A A A A A M A A w D C A A A A 2 w c 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U M A A A A A A A D X Q w 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T W 9 i a W x p d H l f S W 1 w Y W N 0 X 1 J h d G U 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R m l s b E N v b H V t b k 5 h b W V z I i B W Y W x 1 Z T 0 i c 1 s m c X V v d D t N b 2 J p b G l 0 e S B U e X B l J n F 1 b 3 Q 7 L C Z x d W 9 0 O 0 l t c G F j d C B U e X B l J n F 1 b 3 Q 7 L C Z x d W 9 0 O 0 1 v Y m l s a X R 5 I E l t c G F j d C B S Y X R l J n F 1 b 3 Q 7 X S I g L z 4 8 R W 5 0 c n k g V H l w Z T 0 i R m l s b E N v b H V t b l R 5 c G V z I i B W Y W x 1 Z T 0 i c 0 J n W U Y i I C 8 + P E V u d H J 5 I F R 5 c G U 9 I k Z p b G x M Y X N 0 V X B k Y X R l Z C I g V m F s d W U 9 I m Q y M D E 5 L T A 2 L T E z V D I w O j U 0 O j Q y L j g 0 N T E w M z J a I i A v P j x F b n R y e S B U e X B l P S J G a W x s R X J y b 3 J D b 3 V u d C I g V m F s d W U 9 I m w w I i A v P j x F b n R y e S B U e X B l P S J G a W x s R X J y b 3 J D b 2 R l I i B W Y W x 1 Z T 0 i c 1 V u a 2 5 v d 2 4 i I C 8 + P E V u d H J 5 I F R 5 c G U 9 I k Z p b G x D b 3 V u d C I g V m F s d W U 9 I m w 2 N S I g L z 4 8 R W 5 0 c n k g V H l w Z T 0 i U X V l c n l J R C I g V m F s d W U 9 I n N j O T B k N j V k Y y 1 l O T A 5 L T R l O D I t Y T A w M S 0 w Z G J l Z m V m N D A 3 M z g i I C 8 + P E V u d H J 5 I F R 5 c G U 9 I k Z p b G x T d G F 0 d X M i I F Z h b H V l P S J z Q 2 9 t c G x l d G U i I C 8 + P E V u d H J 5 I F R 5 c G U 9 I k F k Z G V k V G 9 E Y X R h T W 9 k Z W w i I F Z h b H V l P S J s M S I g L z 4 8 R W 5 0 c n k g V H l w Z T 0 i U m V s Y X R p b 2 5 z a G l w S W 5 m b 0 N v b n R h a W 5 l c i I g V m F s d W U 9 I n N 7 J n F 1 b 3 Q 7 Y 2 9 s d W 1 u Q 2 9 1 b n Q m c X V v d D s 6 M y w m c X V v d D t r Z X l D b 2 x 1 b W 5 O Y W 1 l c y Z x d W 9 0 O z p b X S w m c X V v d D t x d W V y e V J l b G F 0 a W 9 u c 2 h p c H M m c X V v d D s 6 W 1 0 s J n F 1 b 3 Q 7 Y 2 9 s d W 1 u S W R l b n R p d G l l c y Z x d W 9 0 O z p b J n F 1 b 3 Q 7 U 2 V j d G l v b j E v T W 9 i a W x p d H l f S W 1 w Y W N 0 X 1 J h d G U v Q 2 h h b m d l Z C B U e X B l L n t N b 2 J p b G l 0 e S B U e X B l L D B 9 J n F 1 b 3 Q 7 L C Z x d W 9 0 O 1 N l Y 3 R p b 2 4 x L 0 1 v Y m l s a X R 5 X 0 l t c G F j d F 9 S Y X R l L 0 N o Y W 5 n Z W Q g V H l w Z S 5 7 S W 1 w Y W N 0 I F R 5 c G U s M X 0 m c X V v d D s s J n F 1 b 3 Q 7 U 2 V j d G l v b j E v T W 9 i a W x p d H l f S W 1 w Y W N 0 X 1 J h d G U v Q 2 h h b m d l Z C B U e X B l L n t N b 2 J p b G l 0 e S B J b X B h Y 3 Q g U m F 0 Z S w y f S Z x d W 9 0 O 1 0 s J n F 1 b 3 Q 7 Q 2 9 s d W 1 u Q 2 9 1 b n Q m c X V v d D s 6 M y w m c X V v d D t L Z X l D b 2 x 1 b W 5 O Y W 1 l c y Z x d W 9 0 O z p b X S w m c X V v d D t D b 2 x 1 b W 5 J Z G V u d G l 0 a W V z J n F 1 b 3 Q 7 O l s m c X V v d D t T Z W N 0 a W 9 u M S 9 N b 2 J p b G l 0 e V 9 J b X B h Y 3 R f U m F 0 Z S 9 D a G F u Z 2 V k I F R 5 c G U u e 0 1 v Y m l s a X R 5 I F R 5 c G U s M H 0 m c X V v d D s s J n F 1 b 3 Q 7 U 2 V j d G l v b j E v T W 9 i a W x p d H l f S W 1 w Y W N 0 X 1 J h d G U v Q 2 h h b m d l Z C B U e X B l L n t J b X B h Y 3 Q g V H l w Z S w x f S Z x d W 9 0 O y w m c X V v d D t T Z W N 0 a W 9 u M S 9 N b 2 J p b G l 0 e V 9 J b X B h Y 3 R f U m F 0 Z S 9 D a G F u Z 2 V k I F R 5 c G U u e 0 1 v Y m l s a X R 5 I E l t c G F j d C B S Y X R l L D J 9 J n F 1 b 3 Q 7 X S w m c X V v d D t S Z W x h d G l v b n N o a X B J b m Z v J n F 1 b 3 Q 7 O l t d f S I g L z 4 8 L 1 N 0 Y W J s Z U V u d H J p Z X M + P C 9 J d G V t P j x J d G V t P j x J d G V t T G 9 j Y X R p b 2 4 + P E l 0 Z W 1 U e X B l P k Z v c m 1 1 b G E 8 L 0 l 0 Z W 1 U e X B l P j x J d G V t U G F 0 a D 5 T Z W N 0 a W 9 u M S 9 N b 2 J p b G l 0 e V 9 J b X B h Y 3 R f U m F 0 Z S 9 T b 3 V y Y 2 U 8 L 0 l 0 Z W 1 Q Y X R o P j w v S X R l b U x v Y 2 F 0 a W 9 u P j x T d G F i b G V F b n R y a W V z I C 8 + P C 9 J d G V t P j x J d G V t P j x J d G V t T G 9 j Y X R p b 2 4 + P E l 0 Z W 1 U e X B l P k Z v c m 1 1 b G E 8 L 0 l 0 Z W 1 U e X B l P j x J d G V t U G F 0 a D 5 T Z W N 0 a W 9 u M S 9 N b 2 J p b G l 0 e V 9 J b X B h Y 3 R f U m F 0 Z S 9 D a G F u Z 2 V k J T I w V H l w Z T w v S X R l b V B h d G g + P C 9 J d G V t T G 9 j Y X R p b 2 4 + P F N 0 Y W J s Z U V u d H J p Z X M g L z 4 8 L 0 l 0 Z W 0 + P E l 0 Z W 0 + P E l 0 Z W 1 M b 2 N h d G l v b j 4 8 S X R l b V R 5 c G U + R m 9 y b X V s Y T w v S X R l b V R 5 c G U + P E l 0 Z W 1 Q Y X R o P l N l Y 3 R p b 2 4 x L 0 F y d G V y a W F s X 0 1 1 b H Q 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R m l s b E N v b H V t b k 5 h b W V z I i B W Y W x 1 Z T 0 i c 1 s m c X V v d D t E Y X l z J n F 1 b 3 Q 7 L C Z x d W 9 0 O 0 F y d G V y a W F s I E N s Y X N z J n F 1 b 3 Q 7 L C Z x d W 9 0 O 0 F y d G V y a W F s X 0 1 1 b H R p c G x p Z X I m c X V v d D t d I i A v P j x F b n R y e S B U e X B l P S J G a W x s Q 2 9 s d W 1 u V H l w Z X M i I F Z h b H V l P S J z Q X d Z R C I g L z 4 8 R W 5 0 c n k g V H l w Z T 0 i R m l s b E x h c 3 R V c G R h d G V k I i B W Y W x 1 Z T 0 i Z D I w M T k t M D Y t M T N U M j A 6 N T Q 6 N D I u O D U y M T A z M l o i I C 8 + P E V u d H J 5 I F R 5 c G U 9 I k Z p b G x F c n J v c k N v d W 5 0 I i B W Y W x 1 Z T 0 i b D A i I C 8 + P E V u d H J 5 I F R 5 c G U 9 I k Z p b G x F c n J v c k N v Z G U i I F Z h b H V l P S J z V W 5 r b m 9 3 b i I g L z 4 8 R W 5 0 c n k g V H l w Z T 0 i R m l s b E N v d W 5 0 I i B W Y W x 1 Z T 0 i b D I w I i A v P j x F b n R y e S B U e X B l P S J R d W V y e U l E I i B W Y W x 1 Z T 0 i c z J h Z j A 0 O G Q 3 L T V m M W Y t N G I z Z S 0 4 Y z R l L T l i Z D N j M D J m Y W Z j Z C I g L z 4 8 R W 5 0 c n k g V H l w Z T 0 i R m l s b F N 0 Y X R 1 c y I g V m F s d W U 9 I n N D b 2 1 w b G V 0 Z S I g L z 4 8 R W 5 0 c n k g V H l w Z T 0 i Q W R k Z W R U b 0 R h d G F N b 2 R l b C I g V m F s d W U 9 I m w x I i A v P j x F b n R y e S B U e X B l P S J S Z W x h d G l v b n N o a X B J b m Z v Q 2 9 u d G F p b m V y I i B W Y W x 1 Z T 0 i c 3 s m c X V v d D t j b 2 x 1 b W 5 D b 3 V u d C Z x d W 9 0 O z o z L C Z x d W 9 0 O 2 t l e U N v b H V t b k 5 h b W V z J n F 1 b 3 Q 7 O l t d L C Z x d W 9 0 O 3 F 1 Z X J 5 U m V s Y X R p b 2 5 z a G l w c y Z x d W 9 0 O z p b X S w m c X V v d D t j b 2 x 1 b W 5 J Z G V u d G l 0 a W V z J n F 1 b 3 Q 7 O l s m c X V v d D t T Z W N 0 a W 9 u M S 9 B c n R l c m l h b F 9 N d W x 0 L 0 N o Y W 5 n Z W Q g V H l w Z S 5 7 R G F 5 c y w w f S Z x d W 9 0 O y w m c X V v d D t T Z W N 0 a W 9 u M S 9 B c n R l c m l h b F 9 N d W x 0 L 0 N o Y W 5 n Z W Q g V H l w Z S 5 7 Q X J 0 Z X J p Y W w g Q 2 x h c 3 M s M X 0 m c X V v d D s s J n F 1 b 3 Q 7 U 2 V j d G l v b j E v Q X J 0 Z X J p Y W x f T X V s d C 9 D a G F u Z 2 V k I F R 5 c G U u e 0 F y d G V y a W F s X 0 1 1 b H R p c G x p Z X I s M n 0 m c X V v d D t d L C Z x d W 9 0 O 0 N v b H V t b k N v d W 5 0 J n F 1 b 3 Q 7 O j M s J n F 1 b 3 Q 7 S 2 V 5 Q 2 9 s d W 1 u T m F t Z X M m c X V v d D s 6 W 1 0 s J n F 1 b 3 Q 7 Q 2 9 s d W 1 u S W R l b n R p d G l l c y Z x d W 9 0 O z p b J n F 1 b 3 Q 7 U 2 V j d G l v b j E v Q X J 0 Z X J p Y W x f T X V s d C 9 D a G F u Z 2 V k I F R 5 c G U u e 0 R h e X M s M H 0 m c X V v d D s s J n F 1 b 3 Q 7 U 2 V j d G l v b j E v Q X J 0 Z X J p Y W x f T X V s d C 9 D a G F u Z 2 V k I F R 5 c G U u e 0 F y d G V y a W F s I E N s Y X N z L D F 9 J n F 1 b 3 Q 7 L C Z x d W 9 0 O 1 N l Y 3 R p b 2 4 x L 0 F y d G V y a W F s X 0 1 1 b H Q v Q 2 h h b m d l Z C B U e X B l L n t B c n R l c m l h b F 9 N d W x 0 a X B s a W V y L D J 9 J n F 1 b 3 Q 7 X S w m c X V v d D t S Z W x h d G l v b n N o a X B J b m Z v J n F 1 b 3 Q 7 O l t d f S I g L z 4 8 L 1 N 0 Y W J s Z U V u d H J p Z X M + P C 9 J d G V t P j x J d G V t P j x J d G V t T G 9 j Y X R p b 2 4 + P E l 0 Z W 1 U e X B l P k Z v c m 1 1 b G E 8 L 0 l 0 Z W 1 U e X B l P j x J d G V t U G F 0 a D 5 T Z W N 0 a W 9 u M S 9 B c n R l c m l h b F 9 N d W x 0 L 1 N v d X J j Z T w v S X R l b V B h d G g + P C 9 J d G V t T G 9 j Y X R p b 2 4 + P F N 0 Y W J s Z U V u d H J p Z X M g L z 4 8 L 0 l 0 Z W 0 + P E l 0 Z W 0 + P E l 0 Z W 1 M b 2 N h d G l v b j 4 8 S X R l b V R 5 c G U + R m 9 y b X V s Y T w v S X R l b V R 5 c G U + P E l 0 Z W 1 Q Y X R o P l N l Y 3 R p b 2 4 x L 0 F y d G V y a W F s X 0 1 1 b H Q v Q 2 h h b m d l Z C U y M F R 5 c G U 8 L 0 l 0 Z W 1 Q Y X R o P j w v S X R l b U x v Y 2 F 0 a W 9 u P j x T d G F i b G V F b n R y a W V z I C 8 + P C 9 J d G V t P j x J d G V t P j x J d G V t T G 9 j Y X R p b 2 4 + P E l 0 Z W 1 U e X B l P k Z v c m 1 1 b G E 8 L 0 l 0 Z W 1 U e X B l P j x J d G V t U G F 0 a D 5 T Z W N 0 a W 9 u M S 9 T d H J l Z X R f U m F 0 Z 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G a W x s Q 2 9 1 b n Q i I F Z h b H V l P S J s M i I g L z 4 8 R W 5 0 c n k g V H l w Z T 0 i R m l s b E V y c m 9 y Q 2 9 k Z S I g V m F s d W U 9 I n N V b m t u b 3 d u I i A v P j x F b n R y e S B U e X B l P S J G a W x s R X J y b 3 J D b 3 V u d C I g V m F s d W U 9 I m w w I i A v P j x F b n R y e S B U e X B l P S J G a W x s T G F z d F V w Z G F 0 Z W Q i I F Z h b H V l P S J k M j A x O S 0 w N i 0 x M 1 Q y M D o 1 N D o 0 M i 4 4 N T g x M D M y W i I g L z 4 8 R W 5 0 c n k g V H l w Z T 0 i R m l s b E N v b H V t b l R 5 c G V z I i B W Y W x 1 Z T 0 i c 0 J n V T 0 i I C 8 + P E V u d H J 5 I F R 5 c G U 9 I k Z p b G x D b 2 x 1 b W 5 O Y W 1 l c y I g V m F s d W U 9 I n N b J n F 1 b 3 Q 7 Q X J 0 Z X J p Y W w g V H l w Z S Z x d W 9 0 O y w m c X V v d D t B c n R l c m l h b C B S Y X R l J n F 1 b 3 Q 7 X S I g L z 4 8 R W 5 0 c n k g V H l w Z T 0 i U X V l c n l J R C I g V m F s d W U 9 I n M y M 2 U w O W F k N C 0 3 Y j N i L T R k Y z Y t Y m V i M S 0 1 O W I 0 Z D A y N D g w Z D I i I C 8 + P E V u d H J 5 I F R 5 c G U 9 I k Z p b G x T d G F 0 d X M i I F Z h b H V l P S J z Q 2 9 t c G x l d G U i I C 8 + P E V u d H J 5 I F R 5 c G U 9 I k F k Z G V k V G 9 E Y X R h T W 9 k Z W w i I F Z h b H V l P S J s M S I g L z 4 8 R W 5 0 c n k g V H l w Z T 0 i U m V s Y X R p b 2 5 z a G l w S W 5 m b 0 N v b n R h a W 5 l c i I g V m F s d W U 9 I n N 7 J n F 1 b 3 Q 7 Y 2 9 s d W 1 u Q 2 9 1 b n Q m c X V v d D s 6 M i w m c X V v d D t r Z X l D b 2 x 1 b W 5 O Y W 1 l c y Z x d W 9 0 O z p b X S w m c X V v d D t x d W V y e V J l b G F 0 a W 9 u c 2 h p c H M m c X V v d D s 6 W 1 0 s J n F 1 b 3 Q 7 Y 2 9 s d W 1 u S W R l b n R p d G l l c y Z x d W 9 0 O z p b J n F 1 b 3 Q 7 U 2 V j d G l v b j E v U 3 R y Z W V 0 X 1 J h d G U v Q 2 h h b m d l Z C B U e X B l L n t B c n R l c m l h b C B U e X B l L D B 9 J n F 1 b 3 Q 7 L C Z x d W 9 0 O 1 N l Y 3 R p b 2 4 x L 1 N 0 c m V l d F 9 S Y X R l L 0 N o Y W 5 n Z W Q g V H l w Z S 5 7 Q X J 0 Z X J p Y W w g U m F 0 Z S w x f S Z x d W 9 0 O 1 0 s J n F 1 b 3 Q 7 Q 2 9 s d W 1 u Q 2 9 1 b n Q m c X V v d D s 6 M i w m c X V v d D t L Z X l D b 2 x 1 b W 5 O Y W 1 l c y Z x d W 9 0 O z p b X S w m c X V v d D t D b 2 x 1 b W 5 J Z G V u d G l 0 a W V z J n F 1 b 3 Q 7 O l s m c X V v d D t T Z W N 0 a W 9 u M S 9 T d H J l Z X R f U m F 0 Z S 9 D a G F u Z 2 V k I F R 5 c G U u e 0 F y d G V y a W F s I F R 5 c G U s M H 0 m c X V v d D s s J n F 1 b 3 Q 7 U 2 V j d G l v b j E v U 3 R y Z W V 0 X 1 J h d G U v Q 2 h h b m d l Z C B U e X B l L n t B c n R l c m l h b C B S Y X R l L D F 9 J n F 1 b 3 Q 7 X S w m c X V v d D t S Z W x h d G l v b n N o a X B J b m Z v J n F 1 b 3 Q 7 O l t d f S I g L z 4 8 L 1 N 0 Y W J s Z U V u d H J p Z X M + P C 9 J d G V t P j x J d G V t P j x J d G V t T G 9 j Y X R p b 2 4 + P E l 0 Z W 1 U e X B l P k Z v c m 1 1 b G E 8 L 0 l 0 Z W 1 U e X B l P j x J d G V t U G F 0 a D 5 T Z W N 0 a W 9 u M S 9 T d H J l Z X R f U m F 0 Z S 9 T b 3 V y Y 2 U 8 L 0 l 0 Z W 1 Q Y X R o P j w v S X R l b U x v Y 2 F 0 a W 9 u P j x T d G F i b G V F b n R y a W V z I C 8 + P C 9 J d G V t P j x J d G V t P j x J d G V t T G 9 j Y X R p b 2 4 + P E l 0 Z W 1 U e X B l P k Z v c m 1 1 b G E 8 L 0 l 0 Z W 1 U e X B l P j x J d G V t U G F 0 a D 5 T Z W N 0 a W 9 u M S 9 V c m J h b l 9 S Y X R 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Z p b G x D b 3 V u d C I g V m F s d W U 9 I m w z I i A v P j x F b n R y e S B U e X B l P S J G a W x s R X J y b 3 J D b 2 R l I i B W Y W x 1 Z T 0 i c 1 V u a 2 5 v d 2 4 i I C 8 + P E V u d H J 5 I F R 5 c G U 9 I k Z p b G x F c n J v c k N v d W 5 0 I i B W Y W x 1 Z T 0 i b D A i I C 8 + P E V u d H J 5 I F R 5 c G U 9 I k Z p b G x M Y X N 0 V X B k Y X R l Z C I g V m F s d W U 9 I m Q y M D E 5 L T A 2 L T E z V D I w O j U 0 O j Q y L j g 2 N D E w M z J a I i A v P j x F b n R y e S B U e X B l P S J G a W x s Q 2 9 s d W 1 u V H l w Z X M i I F Z h b H V l P S J z Q m d V P S I g L z 4 8 R W 5 0 c n k g V H l w Z T 0 i R m l s b E N v b H V t b k 5 h b W V z I i B W Y W x 1 Z T 0 i c 1 s m c X V v d D t V c m J h b i B U e X B l J n F 1 b 3 Q 7 L C Z x d W 9 0 O 1 V y Y m F u I F J h d G U m c X V v d D t d I i A v P j x F b n R y e S B U e X B l P S J R d W V y e U l E I i B W Y W x 1 Z T 0 i c z E 1 M T E 1 N 2 F m L T Z h O W M t N D E 1 M C 1 i Y z R h L W Y y Y T Q x Y W U z Z W I 4 M S I g L z 4 8 R W 5 0 c n k g V H l w Z T 0 i R m l s b F N 0 Y X R 1 c y I g V m F s d W U 9 I n N D b 2 1 w b G V 0 Z S I g L z 4 8 R W 5 0 c n k g V H l w Z T 0 i Q W R k Z W R U b 0 R h d G F N b 2 R l b C I g V m F s d W U 9 I m w x I i A v P j x F b n R y e S B U e X B l P S J S Z W x h d G l v b n N o a X B J b m Z v Q 2 9 u d G F p b m V y I i B W Y W x 1 Z T 0 i c 3 s m c X V v d D t j b 2 x 1 b W 5 D b 3 V u d C Z x d W 9 0 O z o y L C Z x d W 9 0 O 2 t l e U N v b H V t b k 5 h b W V z J n F 1 b 3 Q 7 O l t d L C Z x d W 9 0 O 3 F 1 Z X J 5 U m V s Y X R p b 2 5 z a G l w c y Z x d W 9 0 O z p b X S w m c X V v d D t j b 2 x 1 b W 5 J Z G V u d G l 0 a W V z J n F 1 b 3 Q 7 O l s m c X V v d D t T Z W N 0 a W 9 u M S 9 V c m J h b l 9 S Y X R l L 0 N o Y W 5 n Z W Q g V H l w Z S 5 7 V X J i Y W 4 g V H l w Z S w w f S Z x d W 9 0 O y w m c X V v d D t T Z W N 0 a W 9 u M S 9 V c m J h b l 9 S Y X R l L 0 N o Y W 5 n Z W Q g V H l w Z S 5 7 V X J i Y W 4 g U m F 0 Z S w x f S Z x d W 9 0 O 1 0 s J n F 1 b 3 Q 7 Q 2 9 s d W 1 u Q 2 9 1 b n Q m c X V v d D s 6 M i w m c X V v d D t L Z X l D b 2 x 1 b W 5 O Y W 1 l c y Z x d W 9 0 O z p b X S w m c X V v d D t D b 2 x 1 b W 5 J Z G V u d G l 0 a W V z J n F 1 b 3 Q 7 O l s m c X V v d D t T Z W N 0 a W 9 u M S 9 V c m J h b l 9 S Y X R l L 0 N o Y W 5 n Z W Q g V H l w Z S 5 7 V X J i Y W 4 g V H l w Z S w w f S Z x d W 9 0 O y w m c X V v d D t T Z W N 0 a W 9 u M S 9 V c m J h b l 9 S Y X R l L 0 N o Y W 5 n Z W Q g V H l w Z S 5 7 V X J i Y W 4 g U m F 0 Z S w x f S Z x d W 9 0 O 1 0 s J n F 1 b 3 Q 7 U m V s Y X R p b 2 5 z a G l w S W 5 m b y Z x d W 9 0 O z p b X X 0 i I C 8 + P C 9 T d G F i b G V F b n R y a W V z P j w v S X R l b T 4 8 S X R l b T 4 8 S X R l b U x v Y 2 F 0 a W 9 u P j x J d G V t V H l w Z T 5 G b 3 J t d W x h P C 9 J d G V t V H l w Z T 4 8 S X R l b V B h d G g + U 2 V j d G l v b j E v V X J i Y W 5 f U m F 0 Z S 9 T b 3 V y Y 2 U 8 L 0 l 0 Z W 1 Q Y X R o P j w v S X R l b U x v Y 2 F 0 a W 9 u P j x T d G F i b G V F b n R y a W V z I C 8 + P C 9 J d G V t P j x J d G V t P j x J d G V t T G 9 j Y X R p b 2 4 + P E l 0 Z W 1 U e X B l P k Z v c m 1 1 b G E 8 L 0 l 0 Z W 1 U e X B l P j x J d G V t U G F 0 a D 5 T Z W N 0 a W 9 u M S 9 J b n B 1 d F 9 H c m l k 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Z p b G x D b 3 V u d C I g V m F s d W U 9 I m w x I i A v P j x F b n R y e S B U e X B l P S J G a W x s R X J y b 3 J D b 2 R l I i B W Y W x 1 Z T 0 i c 1 V u a 2 5 v d 2 4 i I C 8 + P E V u d H J 5 I F R 5 c G U 9 I k Z p b G x F c n J v c k N v d W 5 0 I i B W Y W x 1 Z T 0 i b D A i I C 8 + P E V u d H J 5 I F R 5 c G U 9 I k Z p b G x M Y X N 0 V X B k Y X R l Z C I g V m F s d W U 9 I m Q y M D E 5 L T A 2 L T E z V D I w O j U 0 O j Q y L j g 3 N D E w M z J a I i A v P j x F b n R y e S B U e X B l P S J G a W x s Q 2 9 s d W 1 u V H l w Z X M i I F Z h b H V l P S J z Q U F B R 0 J n W U R B d 0 1 E Q U F B Q S I g L z 4 8 R W 5 0 c n k g V H l w Z T 0 i R m l s b E N v b H V t b k 5 h b W V z I i B W Y W x 1 Z T 0 i c 1 s m c X V v d D t S b 3 c m c X V v d D s s J n F 1 b 3 Q 7 V X J i Y W 4 g V H l w Z S Z x d W 9 0 O y w m c X V v d D t B c n R l c m l h b C B D Y X R l Z 2 9 y e S Z x d W 9 0 O y w m c X V v d D t N b 2 J p b G l 0 e S B U e X B l J n F 1 b 3 Q 7 L C Z x d W 9 0 O 0 N s b 3 N 1 c m U g V H l w Z S Z x d W 9 0 O y w m c X V v d D t S Y X R l I F N 0 Y X J 0 I E R h e X M m c X V v d D s s J n F 1 b 3 Q 7 R H V y Y X R p b 2 4 g R G F 5 K H M p J n F 1 b 3 Q 7 L C Z x d W 9 0 O 1 N x d W F y Z S B G Z W V 0 J n F 1 b 3 Q 7 L C Z x d W 9 0 O 1 N x d W F y Z S B G Z W V 0 I C h S b 3 V u Z G V k K S Z x d W 9 0 O y w m c X V v d D t L Z X k g V m F s d W U m c X V v d D s s J n F 1 b 3 Q 7 R X N 0 a W 1 h d G V k I E N v c 3 Q m c X V v d D s s J n F 1 b 3 Q 7 V m F s d W V z I E t l e S Z x d W 9 0 O 1 0 i I C 8 + P E V u d H J 5 I F R 5 c G U 9 I l F 1 Z X J 5 S U Q i I F Z h b H V l P S J z N m Y 3 M W I 4 Y T A t O T c 2 Z C 0 0 M j I 1 L T h m M j M t N z U x Z W Q 3 O G V j Y m U x I i A v P j x F b n R y e S B U e X B l P S J G a W x s U 3 R h d H V z I i B W Y W x 1 Z T 0 i c 0 N v b X B s Z X R l I i A v P j x F b n R y e S B U e X B l P S J B Z G R l Z F R v R G F 0 Y U 1 v Z G V s I i B W Y W x 1 Z T 0 i b D E i I C 8 + P E V u d H J 5 I F R 5 c G U 9 I l J l b G F 0 a W 9 u c 2 h p c E l u Z m 9 D b 2 5 0 Y W l u Z X I i I F Z h b H V l P S J z e y Z x d W 9 0 O 2 N v b H V t b k N v d W 5 0 J n F 1 b 3 Q 7 O j E y L C Z x d W 9 0 O 2 t l e U N v b H V t b k 5 h b W V z J n F 1 b 3 Q 7 O l t d L C Z x d W 9 0 O 3 F 1 Z X J 5 U m V s Y X R p b 2 5 z a G l w c y Z x d W 9 0 O z p b X S w m c X V v d D t j b 2 x 1 b W 5 J Z G V u d G l 0 a W V z J n F 1 b 3 Q 7 O l s m c X V v d D t T Z W N 0 a W 9 u M S 9 J b n B 1 d F 9 H c m l k L 1 N v d X J j Z S 5 7 U m 9 3 L D B 9 J n F 1 b 3 Q 7 L C Z x d W 9 0 O 1 N l Y 3 R p b 2 4 x L 0 l u c H V 0 X 0 d y a W Q v U 2 9 1 c m N l L n t V c m J h b i B U e X B l L D F 9 J n F 1 b 3 Q 7 L C Z x d W 9 0 O 1 N l Y 3 R p b 2 4 x L 0 l u c H V 0 X 0 d y a W Q v Q 2 h h b m d l Z C B U e X B l L n t B c n R l c m l h b C B D Y X R l Z 2 9 y e S w y f S Z x d W 9 0 O y w m c X V v d D t T Z W N 0 a W 9 u M S 9 J b n B 1 d F 9 H c m l k L 0 N o Y W 5 n Z W Q g V H l w Z S 5 7 T W 9 i a W x p d H k g V H l w Z S w z f S Z x d W 9 0 O y w m c X V v d D t T Z W N 0 a W 9 u M S 9 J b n B 1 d F 9 H c m l k L 0 N o Y W 5 n Z W Q g V H l w Z S 5 7 Q 2 x v c 3 V y Z S B U e X B l L D R 9 J n F 1 b 3 Q 7 L C Z x d W 9 0 O 1 N l Y 3 R p b 2 4 x L 0 l u c H V 0 X 0 d y a W Q v Q 2 h h b m d l Z C B U e X B l L n t S Y X R l I F N 0 Y X J 0 I E R h e X M s N X 0 m c X V v d D s s J n F 1 b 3 Q 7 U 2 V j d G l v b j E v S W 5 w d X R f R 3 J p Z C 9 D a G F u Z 2 V k I F R 5 c G U u e 0 R 1 c m F 0 a W 9 u I E R h e S h z K S w 2 f S Z x d W 9 0 O y w m c X V v d D t T Z W N 0 a W 9 u M S 9 J b n B 1 d F 9 H c m l k L 0 N o Y W 5 n Z W Q g V H l w Z S 5 7 U 3 F 1 Y X J l I E Z l Z X Q s N 3 0 m c X V v d D s s J n F 1 b 3 Q 7 U 2 V j d G l v b j E v S W 5 w d X R f R 3 J p Z C 9 D a G F u Z 2 V k I F R 5 c G U u e 1 N x d W F y Z S B G Z W V 0 I C h S b 3 V u Z G V k K S w 4 f S Z x d W 9 0 O y w m c X V v d D t T Z W N 0 a W 9 u M S 9 J b n B 1 d F 9 H c m l k L 1 N v d X J j Z S 5 7 S 2 V 5 I F Z h b H V l L D l 9 J n F 1 b 3 Q 7 L C Z x d W 9 0 O 1 N l Y 3 R p b 2 4 x L 0 l u c H V 0 X 0 d y a W Q v U 2 9 1 c m N l L n t F c 3 R p b W F 0 Z W Q g Q 2 9 z d C w x M H 0 m c X V v d D s s J n F 1 b 3 Q 7 U 2 V j d G l v b j E v S W 5 w d X R f R 3 J p Z C 9 B Z G R l Z C B D d X N 0 b 2 0 u e 1 Z h b H V l c y B L Z X k s M T F 9 J n F 1 b 3 Q 7 X S w m c X V v d D t D b 2 x 1 b W 5 D b 3 V u d C Z x d W 9 0 O z o x M i w m c X V v d D t L Z X l D b 2 x 1 b W 5 O Y W 1 l c y Z x d W 9 0 O z p b X S w m c X V v d D t D b 2 x 1 b W 5 J Z G V u d G l 0 a W V z J n F 1 b 3 Q 7 O l s m c X V v d D t T Z W N 0 a W 9 u M S 9 J b n B 1 d F 9 H c m l k L 1 N v d X J j Z S 5 7 U m 9 3 L D B 9 J n F 1 b 3 Q 7 L C Z x d W 9 0 O 1 N l Y 3 R p b 2 4 x L 0 l u c H V 0 X 0 d y a W Q v U 2 9 1 c m N l L n t V c m J h b i B U e X B l L D F 9 J n F 1 b 3 Q 7 L C Z x d W 9 0 O 1 N l Y 3 R p b 2 4 x L 0 l u c H V 0 X 0 d y a W Q v Q 2 h h b m d l Z C B U e X B l L n t B c n R l c m l h b C B D Y X R l Z 2 9 y e S w y f S Z x d W 9 0 O y w m c X V v d D t T Z W N 0 a W 9 u M S 9 J b n B 1 d F 9 H c m l k L 0 N o Y W 5 n Z W Q g V H l w Z S 5 7 T W 9 i a W x p d H k g V H l w Z S w z f S Z x d W 9 0 O y w m c X V v d D t T Z W N 0 a W 9 u M S 9 J b n B 1 d F 9 H c m l k L 0 N o Y W 5 n Z W Q g V H l w Z S 5 7 Q 2 x v c 3 V y Z S B U e X B l L D R 9 J n F 1 b 3 Q 7 L C Z x d W 9 0 O 1 N l Y 3 R p b 2 4 x L 0 l u c H V 0 X 0 d y a W Q v Q 2 h h b m d l Z C B U e X B l L n t S Y X R l I F N 0 Y X J 0 I E R h e X M s N X 0 m c X V v d D s s J n F 1 b 3 Q 7 U 2 V j d G l v b j E v S W 5 w d X R f R 3 J p Z C 9 D a G F u Z 2 V k I F R 5 c G U u e 0 R 1 c m F 0 a W 9 u I E R h e S h z K S w 2 f S Z x d W 9 0 O y w m c X V v d D t T Z W N 0 a W 9 u M S 9 J b n B 1 d F 9 H c m l k L 0 N o Y W 5 n Z W Q g V H l w Z S 5 7 U 3 F 1 Y X J l I E Z l Z X Q s N 3 0 m c X V v d D s s J n F 1 b 3 Q 7 U 2 V j d G l v b j E v S W 5 w d X R f R 3 J p Z C 9 D a G F u Z 2 V k I F R 5 c G U u e 1 N x d W F y Z S B G Z W V 0 I C h S b 3 V u Z G V k K S w 4 f S Z x d W 9 0 O y w m c X V v d D t T Z W N 0 a W 9 u M S 9 J b n B 1 d F 9 H c m l k L 1 N v d X J j Z S 5 7 S 2 V 5 I F Z h b H V l L D l 9 J n F 1 b 3 Q 7 L C Z x d W 9 0 O 1 N l Y 3 R p b 2 4 x L 0 l u c H V 0 X 0 d y a W Q v U 2 9 1 c m N l L n t F c 3 R p b W F 0 Z W Q g Q 2 9 z d C w x M H 0 m c X V v d D s s J n F 1 b 3 Q 7 U 2 V j d G l v b j E v S W 5 w d X R f R 3 J p Z C 9 B Z G R l Z C B D d X N 0 b 2 0 u e 1 Z h b H V l c y B L Z X k s M T F 9 J n F 1 b 3 Q 7 X S w m c X V v d D t S Z W x h d G l v b n N o a X B J b m Z v J n F 1 b 3 Q 7 O l t d f S I g L z 4 8 L 1 N 0 Y W J s Z U V u d H J p Z X M + P C 9 J d G V t P j x J d G V t P j x J d G V t T G 9 j Y X R p b 2 4 + P E l 0 Z W 1 U e X B l P k Z v c m 1 1 b G E 8 L 0 l 0 Z W 1 U e X B l P j x J d G V t U G F 0 a D 5 T Z W N 0 a W 9 u M S 9 J b n B 1 d F 9 H c m l k L 1 N v d X J j Z T w v S X R l b V B h d G g + P C 9 J d G V t T G 9 j Y X R p b 2 4 + P F N 0 Y W J s Z U V u d H J p Z X M g L z 4 8 L 0 l 0 Z W 0 + P E l 0 Z W 0 + P E l 0 Z W 1 M b 2 N h d G l v b j 4 8 S X R l b V R 5 c G U + R m 9 y b X V s Y T w v S X R l b V R 5 c G U + P E l 0 Z W 1 Q Y X R o P l N l Y 3 R p b 2 4 x L 0 l u c H V 0 X 0 d y a W Q v Q 2 h h b m d l Z C U y M F R 5 c G U 8 L 0 l 0 Z W 1 Q Y X R o P j w v S X R l b U x v Y 2 F 0 a W 9 u P j x T d G F i b G V F b n R y a W V z I C 8 + P C 9 J d G V t P j x J d G V t P j x J d G V t T G 9 j Y X R p b 2 4 + P E l 0 Z W 1 U e X B l P k Z v c m 1 1 b G E 8 L 0 l 0 Z W 1 U e X B l P j x J d G V t U G F 0 a D 5 T Z W N 0 a W 9 u M S 9 T d H J l Z X R f U m F 0 Z S 9 D a G F u Z 2 V k J T I w V H l w Z T w v S X R l b V B h d G g + P C 9 J d G V t T G 9 j Y X R p b 2 4 + P F N 0 Y W J s Z U V u d H J p Z X M g L z 4 8 L 0 l 0 Z W 0 + P E l 0 Z W 0 + P E l 0 Z W 1 M b 2 N h d G l v b j 4 8 S X R l b V R 5 c G U + R m 9 y b X V s Y T w v S X R l b V R 5 c G U + P E l 0 Z W 1 Q Y X R o P l N l Y 3 R p b 2 4 x L 1 V y Y m F u X 1 J h d G U v Q 2 h h b m d l Z C U y M F R 5 c G U 8 L 0 l 0 Z W 1 Q Y X R o P j w v S X R l b U x v Y 2 F 0 a W 9 u P j x T d G F i b G V F b n R y a W V z I C 8 + P C 9 J d G V t P j x J d G V t P j x J d G V t T G 9 j Y X R p b 2 4 + P E l 0 Z W 1 U e X B l P k Z v c m 1 1 b G E 8 L 0 l 0 Z W 1 U e X B l P j x J d G V t U G F 0 a D 5 T Z W N 0 a W 9 u M S 9 J b n B 1 d F 9 H c m l k L 0 Z p b H R l c m V k J T I w U m 9 3 c z w v S X R l b V B h d G g + P C 9 J d G V t T G 9 j Y X R p b 2 4 + P F N 0 Y W J s Z U V u d H J p Z X M g L z 4 8 L 0 l 0 Z W 0 + P E l 0 Z W 0 + P E l 0 Z W 1 M b 2 N h d G l v b j 4 8 S X R l b V R 5 c G U + R m 9 y b X V s Y T w v S X R l b V R 5 c G U + P E l 0 Z W 1 Q Y X R o P l N l Y 3 R p b 2 4 x L 0 l u c H V 0 X 0 d y a W Q v R m l s d G V y Z W Q l M j B S b 3 d z M T w v S X R l b V B h d G g + P C 9 J d G V t T G 9 j Y X R p b 2 4 + P F N 0 Y W J s Z U V u d H J p Z X M g L z 4 8 L 0 l 0 Z W 0 + P E l 0 Z W 0 + P E l 0 Z W 1 M b 2 N h d G l v b j 4 8 S X R l b V R 5 c G U + R m 9 y b X V s Y T w v S X R l b V R 5 c G U + P E l 0 Z W 1 Q Y X R o P l N l Y 3 R p b 2 4 x L 0 l u c H V 0 X 0 d y a W Q v R m l s d G V y Z W Q l M j B S b 3 d z M j w v S X R l b V B h d G g + P C 9 J d G V t T G 9 j Y X R p b 2 4 + P F N 0 Y W J s Z U V u d H J p Z X M g L z 4 8 L 0 l 0 Z W 0 + P E l 0 Z W 0 + P E l 0 Z W 1 M b 2 N h d G l v b j 4 8 S X R l b V R 5 c G U + R m 9 y b X V s Y T w v S X R l b V R 5 c G U + P E l 0 Z W 1 Q Y X R o P l N l Y 3 R p b 2 4 x L 0 l u c H V 0 X 0 d y a W Q v R m l s d G V y Z W Q l M j B S b 3 d z M z w v S X R l b V B h d G g + P C 9 J d G V t T G 9 j Y X R p b 2 4 + P F N 0 Y W J s Z U V u d H J p Z X M g L z 4 8 L 0 l 0 Z W 0 + P E l 0 Z W 0 + P E l 0 Z W 1 M b 2 N h d G l v b j 4 8 S X R l b V R 5 c G U + R m 9 y b X V s Y T w v S X R l b V R 5 c G U + P E l 0 Z W 1 Q Y X R o P l N l Y 3 R p b 2 4 x L 0 l u c H V 0 X 0 d y a W Q v R m l s d G V y Z W Q l M j B S b 3 d z N D w v S X R l b V B h d G g + P C 9 J d G V t T G 9 j Y X R p b 2 4 + P F N 0 Y W J s Z U V u d H J p Z X M g L z 4 8 L 0 l 0 Z W 0 + P E l 0 Z W 0 + P E l 0 Z W 1 M b 2 N h d G l v b j 4 8 S X R l b V R 5 c G U + R m 9 y b X V s Y T w v S X R l b V R 5 c G U + P E l 0 Z W 1 Q Y X R o P l N l Y 3 R p b 2 4 x L 0 l u c H V 0 X 0 d y a W Q v R m l s d G V y Z W Q l M j B S b 3 d z N T w v S X R l b V B h d G g + P C 9 J d G V t T G 9 j Y X R p b 2 4 + P F N 0 Y W J s Z U V u d H J p Z X M g L z 4 8 L 0 l 0 Z W 0 + P E l 0 Z W 0 + P E l 0 Z W 1 M b 2 N h d G l v b j 4 8 S X R l b V R 5 c G U + R m 9 y b X V s Y T w v S X R l b V R 5 c G U + P E l 0 Z W 1 Q Y X R o P l N l Y 3 R p b 2 4 x L 0 l u c H V 0 X 0 d y a W Q v R m l s d G V y Z W Q l M j B S b 3 d z N j w v S X R l b V B h d G g + P C 9 J d G V t T G 9 j Y X R p b 2 4 + P F N 0 Y W J s Z U V u d H J p Z X M g L z 4 8 L 0 l 0 Z W 0 + P E l 0 Z W 0 + P E l 0 Z W 1 M b 2 N h d G l v b j 4 8 S X R l b V R 5 c G U + R m 9 y b X V s Y T w v S X R l b V R 5 c G U + P E l 0 Z W 1 Q Y X R o P l N l Y 3 R p b 2 4 x L 0 l u c H V 0 X 0 d y a W Q v Q W R k Z W Q l M j B D d X N 0 b 2 0 8 L 0 l 0 Z W 1 Q Y X R o P j w v S X R l b U x v Y 2 F 0 a W 9 u P j x T d G F i b G V F b n R y a W V z I C 8 + P C 9 J d G V t P j x J d G V t P j x J d G V t T G 9 j Y X R p b 2 4 + P E l 0 Z W 1 U e X B l P k Z v c m 1 1 b G E 8 L 0 l 0 Z W 1 U e X B l P j x J d G V t U G F 0 a D 5 T Z W N 0 a W 9 u M S 9 F c 3 R p b W F 0 Z W R f Q 2 9 z d H M 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E i I C 8 + P E V u d H J 5 I F R 5 c G U 9 I k 5 h b W V V c G R h d G V k Q W Z 0 Z X J G a W x s I i B W Y W x 1 Z T 0 i b D A i I C 8 + P E V u d H J 5 I F R 5 c G U 9 I l J l c 3 V s d F R 5 c G U i I F Z h b H V l P S J z V G F i b G U i I C 8 + P E V u d H J 5 I F R 5 c G U 9 I k J 1 Z m Z l c k 5 l e H R S Z W Z y Z X N o I i B W Y W x 1 Z T 0 i b D A i I C 8 + P E V u d H J 5 I F R 5 c G U 9 I k Z p b G x l Z E N v b X B s Z X R l U m V z d W x 0 V G 9 X b 3 J r c 2 h l Z X Q i I F Z h b H V l P S J s M S I g L z 4 8 R W 5 0 c n k g V H l w Z T 0 i R m l s b E V y c m 9 y Q 2 9 1 b n Q i I F Z h b H V l P S J s M C I g L z 4 8 R W 5 0 c n k g V H l w Z T 0 i R m l s b E V y c m 9 y Q 2 9 k Z S I g V m F s d W U 9 I n N V b m t u b 3 d u I i A v P j x F b n R y e S B U e X B l P S J G a W x s Q 2 9 1 b n Q i I F Z h b H V l P S J s M S I g L z 4 8 R W 5 0 c n k g V H l w Z T 0 i R m l s b E x h c 3 R V c G R h d G V k I i B W Y W x 1 Z T 0 i Z D I w M T k t M D Y t M T N U M j A 6 N T Q 6 N D I u O D g w M T A z M l o i I C 8 + P E V u d H J 5 I F R 5 c G U 9 I k Z p b G x D b 2 x 1 b W 5 U e X B l c y I g V m F s d W U 9 I n N B d 0 F S I i A v P j x F b n R y e S B U e X B l P S J G a W x s Q 2 9 s d W 1 u T m F t Z X M i I F Z h b H V l P S J z W y Z x d W 9 0 O 1 J v d y Z x d W 9 0 O y w m c X V v d D t W Y W x 1 Z X M g S 2 V 5 J n F 1 b 3 Q 7 L C Z x d W 9 0 O 0 V z d G l t Y X R l Z C B D b 3 N 0 J n F 1 b 3 Q 7 X S I g L z 4 8 R W 5 0 c n k g V H l w Z T 0 i U X V l c n l J R C I g V m F s d W U 9 I n M 3 M G I 3 Y j E 0 Y S 0 y N T U 5 L T Q 0 N D I t Y j M 1 M S 1 h Z j I y M j U z M D c 5 M j I i I C 8 + P E V u d H J 5 I F R 5 c G U 9 I k Z p b G x U Y X J n Z X Q i I F Z h b H V l P S J z R X N 0 a W 1 h d G V k X 0 N v c 3 R z I i A v P j x F b n R y e S B U e X B l P S J B Z G R l Z F R v R G F 0 Y U 1 v Z G V s I i B W Y W x 1 Z T 0 i b D E i I C 8 + P E V u d H J 5 I F R 5 c G U 9 I k Z p b G x T d G F 0 d X M i I F Z h b H V l P S J z Q 2 9 t c G x l d G U i I C 8 + P E V u d H J 5 I F R 5 c G U 9 I l J l Y 2 9 2 Z X J 5 V G F y Z 2 V 0 U 2 h l Z X Q i I F Z h b H V l P S J z Q 2 9 z d H M i I C 8 + P E V u d H J 5 I F R 5 c G U 9 I l J l Y 2 9 2 Z X J 5 V G F y Z 2 V 0 Q 2 9 s d W 1 u I i B W Y W x 1 Z T 0 i b D I i I C 8 + P E V u d H J 5 I F R 5 c G U 9 I l J l Y 2 9 2 Z X J 5 V G F y Z 2 V 0 U m 9 3 I i B W Y W x 1 Z T 0 i b D I i I C 8 + P E V u d H J 5 I F R 5 c G U 9 I l J l b G F 0 a W 9 u c 2 h p c E l u Z m 9 D b 2 5 0 Y W l u Z X I i I F Z h b H V l P S J z e y Z x d W 9 0 O 2 N v b H V t b k N v d W 5 0 J n F 1 b 3 Q 7 O j M s J n F 1 b 3 Q 7 a 2 V 5 Q 2 9 s d W 1 u T m F t Z X M m c X V v d D s 6 W 1 0 s J n F 1 b 3 Q 7 c X V l c n l S Z W x h d G l v b n N o a X B z J n F 1 b 3 Q 7 O l t d L C Z x d W 9 0 O 2 N v b H V t b k l k Z W 5 0 a X R p Z X M m c X V v d D s 6 W y Z x d W 9 0 O 1 N l Y 3 R p b 2 4 x L 0 V z d G l t Y X R l Z F 9 D b 3 N 0 c y 9 D a G F u Z 2 V k I F R 5 c G U x L n t S b 3 c s M H 0 m c X V v d D s s J n F 1 b 3 Q 7 U 2 V j d G l v b j E v R X N 0 a W 1 h d G V k X 0 N v c 3 R z L 0 d y b 3 V w Z W Q g U m 9 3 c y 5 7 V m F s d W V z I E t l e S w x f S Z x d W 9 0 O y w m c X V v d D t T Z W N 0 a W 9 u M S 9 F c 3 R p b W F 0 Z W R f Q 2 9 z d H M v Q 2 h h b m d l Z C B U e X B l M S 5 7 R X N 0 a W 1 h d G V k I E N v c 3 Q s M n 0 m c X V v d D t d L C Z x d W 9 0 O 0 N v b H V t b k N v d W 5 0 J n F 1 b 3 Q 7 O j M s J n F 1 b 3 Q 7 S 2 V 5 Q 2 9 s d W 1 u T m F t Z X M m c X V v d D s 6 W 1 0 s J n F 1 b 3 Q 7 Q 2 9 s d W 1 u S W R l b n R p d G l l c y Z x d W 9 0 O z p b J n F 1 b 3 Q 7 U 2 V j d G l v b j E v R X N 0 a W 1 h d G V k X 0 N v c 3 R z L 0 N o Y W 5 n Z W Q g V H l w Z T E u e 1 J v d y w w f S Z x d W 9 0 O y w m c X V v d D t T Z W N 0 a W 9 u M S 9 F c 3 R p b W F 0 Z W R f Q 2 9 z d H M v R 3 J v d X B l Z C B S b 3 d z L n t W Y W x 1 Z X M g S 2 V 5 L D F 9 J n F 1 b 3 Q 7 L C Z x d W 9 0 O 1 N l Y 3 R p b 2 4 x L 0 V z d G l t Y X R l Z F 9 D b 3 N 0 c y 9 D a G F u Z 2 V k I F R 5 c G U x L n t F c 3 R p b W F 0 Z W Q g Q 2 9 z d C w y f S Z x d W 9 0 O 1 0 s J n F 1 b 3 Q 7 U m V s Y X R p b 2 5 z a G l w S W 5 m b y Z x d W 9 0 O z p b X X 0 i I C 8 + P C 9 T d G F i b G V F b n R y a W V z P j w v S X R l b T 4 8 S X R l b T 4 8 S X R l b U x v Y 2 F 0 a W 9 u P j x J d G V t V H l w Z T 5 G b 3 J t d W x h P C 9 J d G V t V H l w Z T 4 8 S X R l b V B h d G g + U 2 V j d G l v b j E v R X N 0 a W 1 h d G V k X 0 N v c 3 R z L 1 N v d X J j Z T w v S X R l b V B h d G g + P C 9 J d G V t T G 9 j Y X R p b 2 4 + P F N 0 Y W J s Z U V u d H J p Z X M g L z 4 8 L 0 l 0 Z W 0 + P E l 0 Z W 0 + P E l 0 Z W 1 M b 2 N h d G l v b j 4 8 S X R l b V R 5 c G U + R m 9 y b X V s Y T w v S X R l b V R 5 c G U + P E l 0 Z W 1 Q Y X R o P l N l Y 3 R p b 2 4 x L 0 V z d G l t Y X R l Z F 9 D b 3 N 0 c y 9 N Z X J n Z W Q l M j B R d W V y a W V z P C 9 J d G V t U G F 0 a D 4 8 L 0 l 0 Z W 1 M b 2 N h d G l v b j 4 8 U 3 R h Y m x l R W 5 0 c m l l c y A v P j w v S X R l b T 4 8 S X R l b T 4 8 S X R l b U x v Y 2 F 0 a W 9 u P j x J d G V t V H l w Z T 5 G b 3 J t d W x h P C 9 J d G V t V H l w Z T 4 8 S X R l b V B h d G g + U 2 V j d G l v b j E v R X N 0 a W 1 h d G V k X 0 N v c 3 R z L 0 1 l c m d l Z C U y M F F 1 Z X J p Z X M x P C 9 J d G V t U G F 0 a D 4 8 L 0 l 0 Z W 1 M b 2 N h d G l v b j 4 8 U 3 R h Y m x l R W 5 0 c m l l c y A v P j w v S X R l b T 4 8 S X R l b T 4 8 S X R l b U x v Y 2 F 0 a W 9 u P j x J d G V t V H l w Z T 5 G b 3 J t d W x h P C 9 J d G V t V H l w Z T 4 8 S X R l b V B h d G g + U 2 V j d G l v b j E v R X N 0 a W 1 h d G V k X 0 N v c 3 R z L 0 V 4 c G F u Z G V k J T I w U 3 R y Z W V 0 X 1 J h d G U 8 L 0 l 0 Z W 1 Q Y X R o P j w v S X R l b U x v Y 2 F 0 a W 9 u P j x T d G F i b G V F b n R y a W V z I C 8 + P C 9 J d G V t P j x J d G V t P j x J d G V t T G 9 j Y X R p b 2 4 + P E l 0 Z W 1 U e X B l P k Z v c m 1 1 b G E 8 L 0 l 0 Z W 1 U e X B l P j x J d G V t U G F 0 a D 5 T Z W N 0 a W 9 u M S 9 F c 3 R p b W F 0 Z W R f Q 2 9 z d H M v R X h w Y W 5 k Z W Q l M j B V c m J h b l 9 S Y X R l P C 9 J d G V t U G F 0 a D 4 8 L 0 l 0 Z W 1 M b 2 N h d G l v b j 4 8 U 3 R h Y m x l R W 5 0 c m l l c y A v P j w v S X R l b T 4 8 S X R l b T 4 8 S X R l b U x v Y 2 F 0 a W 9 u P j x J d G V t V H l w Z T 5 G b 3 J t d W x h P C 9 J d G V t V H l w Z T 4 8 S X R l b V B h d G g + U 2 V j d G l v b j E v R X N 0 a W 1 h d G V k X 0 N v c 3 R z L 0 V 4 c G F u Z G V k J T I w T W 9 i a W x p d H l f S W 1 w Y W N 0 X 1 J h d G U x P C 9 J d G V t U G F 0 a D 4 8 L 0 l 0 Z W 1 M b 2 N h d G l v b j 4 8 U 3 R h Y m x l R W 5 0 c m l l c y A v P j w v S X R l b T 4 8 S X R l b T 4 8 S X R l b U x v Y 2 F 0 a W 9 u P j x J d G V t V H l w Z T 5 G b 3 J t d W x h P C 9 J d G V t V H l w Z T 4 8 S X R l b V B h d G g + U 2 V j d G l v b j E v R X N 0 a W 1 h d G V k X 0 N v c 3 R z L 0 N h b G M l M j B C Y X N l J T I w U m F 0 Z T w v S X R l b V B h d G g + P C 9 J d G V t T G 9 j Y X R p b 2 4 + P F N 0 Y W J s Z U V u d H J p Z X M g L z 4 8 L 0 l 0 Z W 0 + P E l 0 Z W 0 + P E l 0 Z W 1 M b 2 N h d G l v b j 4 8 S X R l b V R 5 c G U + R m 9 y b X V s Y T w v S X R l b V R 5 c G U + P E l 0 Z W 1 Q Y X R o P l N l Y 3 R p b 2 4 x L 0 V z d G l t Y X R l Z F 9 D b 3 N 0 c y 9 K b 2 l u J T I w R X N j Y W x h d G l v b j w v S X R l b V B h d G g + P C 9 J d G V t T G 9 j Y X R p b 2 4 + P F N 0 Y W J s Z U V u d H J p Z X M g L z 4 8 L 0 l 0 Z W 0 + P E l 0 Z W 0 + P E l 0 Z W 1 M b 2 N h d G l v b j 4 8 S X R l b V R 5 c G U + R m 9 y b X V s Y T w v S X R l b V R 5 c G U + P E l 0 Z W 1 Q Y X R o P l N l Y 3 R p b 2 4 x L 0 V z d G l t Y X R l Z F 9 D b 3 N 0 c y 9 F e H B h b m R l Z C U y M E F y d G V y a W F s X 0 1 1 b H Q x P C 9 J d G V t U G F 0 a D 4 8 L 0 l 0 Z W 1 M b 2 N h d G l v b j 4 8 U 3 R h Y m x l R W 5 0 c m l l c y A v P j w v S X R l b T 4 8 S X R l b T 4 8 S X R l b U x v Y 2 F 0 a W 9 u P j x J d G V t V H l w Z T 5 G b 3 J t d W x h P C 9 J d G V t V H l w Z T 4 8 S X R l b V B h d G g + U 2 V j d G l v b j E v R X N 0 a W 1 h d G V k X 0 N v c 3 R z L 0 R h e S U y M E Z p b H R l c j w v S X R l b V B h d G g + P C 9 J d G V t T G 9 j Y X R p b 2 4 + P F N 0 Y W J s Z U V u d H J p Z X M g L z 4 8 L 0 l 0 Z W 0 + P E l 0 Z W 0 + P E l 0 Z W 1 M b 2 N h d G l v b j 4 8 S X R l b V R 5 c G U + R m 9 y b X V s Y T w v S X R l b V R 5 c G U + P E l 0 Z W 1 Q Y X R o P l N l Y 3 R p b 2 4 x L 0 V z d G l t Y X R l Z F 9 D b 3 N 0 c y 9 G a W x 0 Z X J l Z C U y M F J v d 3 M 8 L 0 l 0 Z W 1 Q Y X R o P j w v S X R l b U x v Y 2 F 0 a W 9 u P j x T d G F i b G V F b n R y a W V z I C 8 + P C 9 J d G V t P j x J d G V t P j x J d G V t T G 9 j Y X R p b 2 4 + P E l 0 Z W 1 U e X B l P k Z v c m 1 1 b G E 8 L 0 l 0 Z W 1 U e X B l P j x J d G V t U G F 0 a D 5 T Z W N 0 a W 9 u M S 9 F c 3 R p b W F 0 Z W R f Q 2 9 z d H M v Q 2 F s Y y U y M E R h e X M l M j B p b i U y M E J h b m Q 8 L 0 l 0 Z W 1 Q Y X R o P j w v S X R l b U x v Y 2 F 0 a W 9 u P j x T d G F i b G V F b n R y a W V z I C 8 + P C 9 J d G V t P j x J d G V t P j x J d G V t T G 9 j Y X R p b 2 4 + P E l 0 Z W 1 U e X B l P k Z v c m 1 1 b G E 8 L 0 l 0 Z W 1 U e X B l P j x J d G V t U G F 0 a D 5 T Z W N 0 a W 9 u M S 9 F c 3 R p b W F 0 Z W R f Q 2 9 z d H M v Q 2 F s Y y U y M F J v d y U y M E N v c 3 Q 8 L 0 l 0 Z W 1 Q Y X R o P j w v S X R l b U x v Y 2 F 0 a W 9 u P j x T d G F i b G V F b n R y a W V z I C 8 + P C 9 J d G V t P j x J d G V t P j x J d G V t T G 9 j Y X R p b 2 4 + P E l 0 Z W 1 U e X B l P k Z v c m 1 1 b G E 8 L 0 l 0 Z W 1 U e X B l P j x J d G V t U G F 0 a D 5 T Z W N 0 a W 9 u M S 9 F c 3 R p b W F 0 Z W R f Q 2 9 z d H M v Q 2 h h b m d l Z C U y M F R 5 c G U 8 L 0 l 0 Z W 1 Q Y X R o P j w v S X R l b U x v Y 2 F 0 a W 9 u P j x T d G F i b G V F b n R y a W V z I C 8 + P C 9 J d G V t P j x J d G V t P j x J d G V t T G 9 j Y X R p b 2 4 + P E l 0 Z W 1 U e X B l P k Z v c m 1 1 b G E 8 L 0 l 0 Z W 1 U e X B l P j x J d G V t U G F 0 a D 5 T Z W N 0 a W 9 u M S 9 F c 3 R p b W F 0 Z W R f Q 2 9 z d H M v R 3 J v d X B l Z C U y M F J v d 3 M 8 L 0 l 0 Z W 1 Q Y X R o P j w v S X R l b U x v Y 2 F 0 a W 9 u P j x T d G F i b G V F b n R y a W V z I C 8 + P C 9 J d G V t P j x J d G V t P j x J d G V t T G 9 j Y X R p b 2 4 + P E l 0 Z W 1 U e X B l P k Z v c m 1 1 b G E 8 L 0 l 0 Z W 1 U e X B l P j x J d G V t U G F 0 a D 5 T Z W N 0 a W 9 u M S 9 F c 3 R p b W F 0 Z W R f Q 2 9 z d H M v U 2 9 y d G V k J T I w U m 9 3 c z w v S X R l b V B h d G g + P C 9 J d G V t T G 9 j Y X R p b 2 4 + P F N 0 Y W J s Z U V u d H J p Z X M g L z 4 8 L 0 l 0 Z W 0 + P E l 0 Z W 0 + P E l 0 Z W 1 M b 2 N h d G l v b j 4 8 S X R l b V R 5 c G U + R m 9 y b X V s Y T w v S X R l b V R 5 c G U + P E l 0 Z W 1 Q Y X R o P l N l Y 3 R p b 2 4 x L 0 V z d G l t Y X R l Z F 9 D b 3 N 0 c y 9 D a G F u Z 2 V k J T I w V H l w Z T E 8 L 0 l 0 Z W 1 Q Y X R o P j w v S X R l b U x v Y 2 F 0 a W 9 u P j x T d G F i b G V F b n R y a W V z I C 8 + P C 9 J d G V t P j w v S X R l b X M + P C 9 M b 2 N h b F B h Y 2 t h Z 2 V N Z X R h Z G F 0 Y U Z p b G U + F g A A A F B L B Q Y A A A A A A A A A A A A A A A A A A A A A A A D a A A A A A Q A A A N C M n d 8 B F d E R j H o A w E / C l + s B A A A A / O e S 4 f z G X k u + l T w 1 8 D v 1 a g A A A A A C A A A A A A A D Z g A A w A A A A B A A A A D N X H L P o m u G m g v / c Q p P q v Q w A A A A A A S A A A C g A A A A E A A A A E i 1 Q D X m 9 u 4 X 4 b I G m 9 b B R o N Q A A A A h C d O f 1 K m H e H G I b D c L 3 K 6 M T R i e 0 Y D o u C 7 I n 8 B x P 2 w + T V c 7 0 B m 4 M M Y x w n 3 i w F 7 J P O Z 6 w v y 4 k 5 J a i B f T X b 6 1 F i y y Z j 0 y m 6 8 3 4 f O U f h c N Q n H p F c U A A A A C W g S 9 2 X G Z n 0 R X s V A o o 4 7 n n h r Z Y g = < / D a t a M a s h u p > 
</file>

<file path=customXml/itemProps1.xml><?xml version="1.0" encoding="utf-8"?>
<ds:datastoreItem xmlns:ds="http://schemas.openxmlformats.org/officeDocument/2006/customXml" ds:itemID="{1D36E594-2409-4245-89BF-10D2587CF0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Estimator</vt:lpstr>
      <vt:lpstr>Costs</vt:lpstr>
      <vt:lpstr>Tables</vt:lpstr>
      <vt:lpstr>Estimator!Print_Area</vt:lpstr>
    </vt:vector>
  </TitlesOfParts>
  <Company>City of Seattle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Cathi Greenwood</dc:creator>
  <cp:lastModifiedBy>Hardison, Brian</cp:lastModifiedBy>
  <cp:lastPrinted>2019-06-17T20:57:02Z</cp:lastPrinted>
  <dcterms:created xsi:type="dcterms:W3CDTF">2013-08-14T18:56:10Z</dcterms:created>
  <dcterms:modified xsi:type="dcterms:W3CDTF">2019-06-17T21:03:39Z</dcterms:modified>
</cp:coreProperties>
</file>